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46" windowWidth="12120" windowHeight="9120" activeTab="0"/>
  </bookViews>
  <sheets>
    <sheet name="Смета бюджета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2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З/плата как совместителя, но не менее прожиточного минимума</t>
        </r>
      </text>
    </comment>
  </commentList>
</comments>
</file>

<file path=xl/sharedStrings.xml><?xml version="1.0" encoding="utf-8"?>
<sst xmlns="http://schemas.openxmlformats.org/spreadsheetml/2006/main" count="77" uniqueCount="65">
  <si>
    <t>Статья доходов</t>
  </si>
  <si>
    <t>Членские взносы</t>
  </si>
  <si>
    <t>Статья расходов</t>
  </si>
  <si>
    <t>Персонал (ФОТ)</t>
  </si>
  <si>
    <t>Исполнительный директор</t>
  </si>
  <si>
    <t>Бухгалтер</t>
  </si>
  <si>
    <t>Услуги сторонних организаций</t>
  </si>
  <si>
    <t>Услуги банка</t>
  </si>
  <si>
    <t>ДОХОДЫ</t>
  </si>
  <si>
    <t xml:space="preserve">            РАСХОДЫ</t>
  </si>
  <si>
    <t>Представительские расходы</t>
  </si>
  <si>
    <t>Аренда помещения</t>
  </si>
  <si>
    <t>Канцелярские, хозяйственные товары</t>
  </si>
  <si>
    <t>Вступительные взносы</t>
  </si>
  <si>
    <t>Почтовые расходы</t>
  </si>
  <si>
    <t>Госпошлина за внесение изменений</t>
  </si>
  <si>
    <t>ИТОГО расходов</t>
  </si>
  <si>
    <t>ИТОГО доходов</t>
  </si>
  <si>
    <t>Сальдо</t>
  </si>
  <si>
    <t>Благотворительные пожертвования на уставную деятельность</t>
  </si>
  <si>
    <t>Оплата услуг экспертов</t>
  </si>
  <si>
    <t>сумма по бюджету (план)</t>
  </si>
  <si>
    <t xml:space="preserve">Командировочные расходы </t>
  </si>
  <si>
    <t>Поставщики работ, услуг, материалов</t>
  </si>
  <si>
    <t>Покупатели и Заказчики</t>
  </si>
  <si>
    <t>НДС</t>
  </si>
  <si>
    <t>Налог на прибыль</t>
  </si>
  <si>
    <t>Расчеты по соц. страхованию</t>
  </si>
  <si>
    <t>Расчет с прочими дебеторами и кредиторами</t>
  </si>
  <si>
    <t>разница (факт-план), "+"-перерасход "-" - экономия</t>
  </si>
  <si>
    <t>фактически получено:</t>
  </si>
  <si>
    <t>сумма фактич. расхода по начислению</t>
  </si>
  <si>
    <t>разница (факт-план), "+"-доход /  "-"  недобор средств</t>
  </si>
  <si>
    <t>в т.ч.</t>
  </si>
  <si>
    <t>Налоги и сборы по оплате труда</t>
  </si>
  <si>
    <t>Оплата услуг нотариуса</t>
  </si>
  <si>
    <t>Оплата услуг регистратора</t>
  </si>
  <si>
    <t>НДФЛ</t>
  </si>
  <si>
    <t>Задолженность по оплате труда</t>
  </si>
  <si>
    <t>Расчеты с подотчетными лицами</t>
  </si>
  <si>
    <t>сумма доходов по начислению</t>
  </si>
  <si>
    <t>комментарии</t>
  </si>
  <si>
    <t>Возмещение расходов на перелет, проживание ведущих-экспертов</t>
  </si>
  <si>
    <t>Семинары, в т.ч.:</t>
  </si>
  <si>
    <t>Конференции, семинары (коммерческая деятельность)</t>
  </si>
  <si>
    <t>Внесение изменений в Учредительные документы</t>
  </si>
  <si>
    <t>Обновление сайта</t>
  </si>
  <si>
    <t>Обслуживание сайта ibsa.su (12 месяцев)</t>
  </si>
  <si>
    <t>Программное обеспечение офиса</t>
  </si>
  <si>
    <t xml:space="preserve">Оплата за организацию семинаров всего:  </t>
  </si>
  <si>
    <t xml:space="preserve">Налоги всего:                                               </t>
  </si>
  <si>
    <t>фактически 25000 оплачено, но услуги еще не оказаны</t>
  </si>
  <si>
    <t>Списание долгов прошлых периодов по решению общего собрания</t>
  </si>
  <si>
    <t>Отчет об исполнение бюджета АШМБ за 2015 год.</t>
  </si>
  <si>
    <t xml:space="preserve">Остаток средств на 01.01.2015 </t>
  </si>
  <si>
    <t>Конференция (г. Ульяновск)</t>
  </si>
  <si>
    <t>Конференция РУР (г. Пермь)</t>
  </si>
  <si>
    <t>Секретарь</t>
  </si>
  <si>
    <t>Конференция РУР(г. Пермь)</t>
  </si>
  <si>
    <t>Госпошлина за получение выписки</t>
  </si>
  <si>
    <t>Остаток на расчетном счете на 01.01.2016г.</t>
  </si>
  <si>
    <t>Остаток целевых средств на 01.01.2016г</t>
  </si>
  <si>
    <t>в т.ч. прибыль после налогообложения за 2015 г.</t>
  </si>
  <si>
    <t>Дебеторская задолженность по состоянию на 01.01.16</t>
  </si>
  <si>
    <t>Кредиторская задолженность по состоянию на 01.01.16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</si>
</sst>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00&quot;р.&quot;_-;\-* #,##0.000&quot;р.&quot;_-;_-* &quot;-&quot;??&quot;р.&quot;_-;_-@_-"/>
    <numFmt numFmtId="169" formatCode="#,##0.00_ ;\-#,##0.00\ 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&quot;р.&quot;"/>
    <numFmt numFmtId="175" formatCode="0.0"/>
  </numFmts>
  <fonts count="32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"/>
      <family val="0"/>
    </font>
    <font>
      <b/>
      <sz val="16"/>
      <name val="Arial"/>
      <family val="2"/>
    </font>
    <font>
      <b/>
      <sz val="16"/>
      <name val="Verdana"/>
      <family val="2"/>
    </font>
    <font>
      <sz val="16"/>
      <name val="Times New Roman"/>
      <family val="1"/>
    </font>
    <font>
      <sz val="16"/>
      <color indexed="10"/>
      <name val="Times New Roman"/>
      <family val="1"/>
    </font>
    <font>
      <b/>
      <sz val="20"/>
      <name val="Times New Roman"/>
      <family val="1"/>
    </font>
    <font>
      <sz val="20"/>
      <name val="Arial"/>
      <family val="0"/>
    </font>
    <font>
      <sz val="14"/>
      <name val="Times New Roman"/>
      <family val="1"/>
    </font>
    <font>
      <b/>
      <i/>
      <sz val="16"/>
      <name val="Times New Roman"/>
      <family val="1"/>
    </font>
    <font>
      <sz val="20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9" fontId="23" fillId="0" borderId="0" xfId="35" applyNumberFormat="1" applyFont="1" applyBorder="1" applyAlignment="1">
      <alignment horizontal="left" vertical="top" wrapText="1"/>
    </xf>
    <xf numFmtId="0" fontId="2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vertical="top" wrapText="1"/>
    </xf>
    <xf numFmtId="4" fontId="3" fillId="0" borderId="13" xfId="0" applyNumberFormat="1" applyFont="1" applyBorder="1" applyAlignment="1">
      <alignment horizontal="left" vertical="top" wrapText="1"/>
    </xf>
    <xf numFmtId="0" fontId="24" fillId="0" borderId="0" xfId="0" applyFont="1" applyAlignment="1">
      <alignment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4" fontId="3" fillId="0" borderId="16" xfId="0" applyNumberFormat="1" applyFont="1" applyBorder="1" applyAlignment="1">
      <alignment horizontal="left" vertical="top" wrapText="1"/>
    </xf>
    <xf numFmtId="4" fontId="3" fillId="0" borderId="17" xfId="0" applyNumberFormat="1" applyFont="1" applyBorder="1" applyAlignment="1">
      <alignment horizontal="left"/>
    </xf>
    <xf numFmtId="4" fontId="3" fillId="0" borderId="18" xfId="0" applyNumberFormat="1" applyFont="1" applyBorder="1" applyAlignment="1">
      <alignment horizontal="left"/>
    </xf>
    <xf numFmtId="0" fontId="3" fillId="0" borderId="19" xfId="0" applyFont="1" applyBorder="1" applyAlignment="1">
      <alignment vertical="top" wrapText="1"/>
    </xf>
    <xf numFmtId="4" fontId="3" fillId="0" borderId="20" xfId="0" applyNumberFormat="1" applyFont="1" applyBorder="1" applyAlignment="1">
      <alignment horizontal="left" vertical="top" wrapText="1"/>
    </xf>
    <xf numFmtId="4" fontId="3" fillId="0" borderId="21" xfId="0" applyNumberFormat="1" applyFont="1" applyBorder="1" applyAlignment="1">
      <alignment horizontal="left"/>
    </xf>
    <xf numFmtId="4" fontId="3" fillId="0" borderId="22" xfId="0" applyNumberFormat="1" applyFont="1" applyBorder="1" applyAlignment="1">
      <alignment horizontal="left"/>
    </xf>
    <xf numFmtId="0" fontId="24" fillId="0" borderId="23" xfId="0" applyFont="1" applyBorder="1" applyAlignment="1">
      <alignment vertical="top" wrapText="1"/>
    </xf>
    <xf numFmtId="4" fontId="24" fillId="0" borderId="24" xfId="0" applyNumberFormat="1" applyFont="1" applyBorder="1" applyAlignment="1">
      <alignment horizontal="right" vertical="top" wrapText="1"/>
    </xf>
    <xf numFmtId="4" fontId="24" fillId="0" borderId="25" xfId="0" applyNumberFormat="1" applyFont="1" applyBorder="1" applyAlignment="1">
      <alignment vertical="top"/>
    </xf>
    <xf numFmtId="4" fontId="24" fillId="0" borderId="26" xfId="0" applyNumberFormat="1" applyFont="1" applyBorder="1" applyAlignment="1">
      <alignment vertical="top"/>
    </xf>
    <xf numFmtId="0" fontId="24" fillId="0" borderId="27" xfId="0" applyFont="1" applyBorder="1" applyAlignment="1">
      <alignment vertical="top" wrapText="1"/>
    </xf>
    <xf numFmtId="4" fontId="24" fillId="0" borderId="28" xfId="0" applyNumberFormat="1" applyFont="1" applyBorder="1" applyAlignment="1">
      <alignment horizontal="right" vertical="top" wrapText="1"/>
    </xf>
    <xf numFmtId="4" fontId="24" fillId="0" borderId="29" xfId="0" applyNumberFormat="1" applyFont="1" applyBorder="1" applyAlignment="1">
      <alignment vertical="top"/>
    </xf>
    <xf numFmtId="4" fontId="24" fillId="0" borderId="30" xfId="0" applyNumberFormat="1" applyFont="1" applyBorder="1" applyAlignment="1">
      <alignment vertical="top"/>
    </xf>
    <xf numFmtId="0" fontId="3" fillId="0" borderId="15" xfId="0" applyFont="1" applyBorder="1" applyAlignment="1">
      <alignment horizontal="left" vertical="top" wrapText="1"/>
    </xf>
    <xf numFmtId="4" fontId="3" fillId="0" borderId="17" xfId="0" applyNumberFormat="1" applyFont="1" applyBorder="1" applyAlignment="1">
      <alignment horizontal="left" vertical="top"/>
    </xf>
    <xf numFmtId="4" fontId="3" fillId="0" borderId="18" xfId="0" applyNumberFormat="1" applyFont="1" applyBorder="1" applyAlignment="1">
      <alignment horizontal="left" vertical="top"/>
    </xf>
    <xf numFmtId="4" fontId="3" fillId="0" borderId="11" xfId="0" applyNumberFormat="1" applyFont="1" applyBorder="1" applyAlignment="1">
      <alignment horizontal="left"/>
    </xf>
    <xf numFmtId="4" fontId="3" fillId="0" borderId="31" xfId="0" applyNumberFormat="1" applyFont="1" applyBorder="1" applyAlignment="1">
      <alignment horizontal="left"/>
    </xf>
    <xf numFmtId="0" fontId="3" fillId="0" borderId="32" xfId="0" applyFont="1" applyBorder="1" applyAlignment="1">
      <alignment/>
    </xf>
    <xf numFmtId="4" fontId="24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24" fillId="0" borderId="0" xfId="0" applyFont="1" applyBorder="1" applyAlignment="1">
      <alignment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33" xfId="0" applyNumberFormat="1" applyFont="1" applyBorder="1" applyAlignment="1">
      <alignment horizontal="center" vertical="top" wrapText="1"/>
    </xf>
    <xf numFmtId="4" fontId="3" fillId="0" borderId="21" xfId="0" applyNumberFormat="1" applyFont="1" applyBorder="1" applyAlignment="1">
      <alignment horizontal="left" vertical="top"/>
    </xf>
    <xf numFmtId="4" fontId="3" fillId="0" borderId="22" xfId="0" applyNumberFormat="1" applyFont="1" applyBorder="1" applyAlignment="1">
      <alignment horizontal="left" vertical="top"/>
    </xf>
    <xf numFmtId="4" fontId="3" fillId="0" borderId="34" xfId="0" applyNumberFormat="1" applyFont="1" applyBorder="1" applyAlignment="1">
      <alignment horizontal="left" vertical="top" wrapText="1"/>
    </xf>
    <xf numFmtId="4" fontId="3" fillId="0" borderId="35" xfId="0" applyNumberFormat="1" applyFont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4" fontId="3" fillId="0" borderId="36" xfId="0" applyNumberFormat="1" applyFont="1" applyBorder="1" applyAlignment="1">
      <alignment horizontal="left" vertical="top" wrapText="1"/>
    </xf>
    <xf numFmtId="4" fontId="24" fillId="0" borderId="37" xfId="0" applyNumberFormat="1" applyFont="1" applyBorder="1" applyAlignment="1">
      <alignment vertical="top" wrapText="1"/>
    </xf>
    <xf numFmtId="4" fontId="24" fillId="0" borderId="30" xfId="0" applyNumberFormat="1" applyFont="1" applyBorder="1" applyAlignment="1">
      <alignment vertical="top" wrapText="1"/>
    </xf>
    <xf numFmtId="0" fontId="24" fillId="0" borderId="0" xfId="0" applyFont="1" applyBorder="1" applyAlignment="1">
      <alignment/>
    </xf>
    <xf numFmtId="0" fontId="3" fillId="0" borderId="0" xfId="0" applyFont="1" applyAlignment="1">
      <alignment/>
    </xf>
    <xf numFmtId="4" fontId="3" fillId="0" borderId="26" xfId="0" applyNumberFormat="1" applyFont="1" applyBorder="1" applyAlignment="1">
      <alignment/>
    </xf>
    <xf numFmtId="0" fontId="24" fillId="0" borderId="38" xfId="0" applyFont="1" applyBorder="1" applyAlignment="1">
      <alignment vertical="top" wrapText="1"/>
    </xf>
    <xf numFmtId="4" fontId="24" fillId="0" borderId="39" xfId="0" applyNumberFormat="1" applyFont="1" applyBorder="1" applyAlignment="1">
      <alignment horizontal="right" vertical="top" wrapText="1"/>
    </xf>
    <xf numFmtId="4" fontId="3" fillId="0" borderId="40" xfId="0" applyNumberFormat="1" applyFont="1" applyBorder="1" applyAlignment="1">
      <alignment/>
    </xf>
    <xf numFmtId="4" fontId="3" fillId="0" borderId="34" xfId="0" applyNumberFormat="1" applyFont="1" applyBorder="1" applyAlignment="1">
      <alignment horizontal="left" vertical="top"/>
    </xf>
    <xf numFmtId="4" fontId="3" fillId="0" borderId="35" xfId="0" applyNumberFormat="1" applyFont="1" applyBorder="1" applyAlignment="1">
      <alignment horizontal="left" vertical="top"/>
    </xf>
    <xf numFmtId="4" fontId="24" fillId="0" borderId="41" xfId="0" applyNumberFormat="1" applyFont="1" applyBorder="1" applyAlignment="1">
      <alignment vertical="top"/>
    </xf>
    <xf numFmtId="0" fontId="3" fillId="0" borderId="42" xfId="0" applyFont="1" applyBorder="1" applyAlignment="1">
      <alignment vertical="top" wrapText="1"/>
    </xf>
    <xf numFmtId="4" fontId="24" fillId="0" borderId="43" xfId="0" applyNumberFormat="1" applyFont="1" applyBorder="1" applyAlignment="1">
      <alignment vertical="top"/>
    </xf>
    <xf numFmtId="4" fontId="24" fillId="0" borderId="40" xfId="0" applyNumberFormat="1" applyFont="1" applyBorder="1" applyAlignment="1">
      <alignment horizontal="right" vertical="top"/>
    </xf>
    <xf numFmtId="4" fontId="24" fillId="0" borderId="43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3" fontId="3" fillId="0" borderId="0" xfId="0" applyNumberFormat="1" applyFont="1" applyBorder="1" applyAlignment="1">
      <alignment horizontal="left" vertical="top" wrapText="1"/>
    </xf>
    <xf numFmtId="0" fontId="21" fillId="0" borderId="0" xfId="0" applyFont="1" applyBorder="1" applyAlignment="1">
      <alignment/>
    </xf>
    <xf numFmtId="0" fontId="23" fillId="0" borderId="0" xfId="0" applyFont="1" applyAlignment="1" applyProtection="1">
      <alignment shrinkToFit="1"/>
      <protection locked="0"/>
    </xf>
    <xf numFmtId="0" fontId="3" fillId="0" borderId="11" xfId="0" applyFont="1" applyBorder="1" applyAlignment="1" applyProtection="1">
      <alignment/>
      <protection locked="0"/>
    </xf>
    <xf numFmtId="0" fontId="24" fillId="0" borderId="31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44" xfId="0" applyFont="1" applyBorder="1" applyAlignment="1" applyProtection="1">
      <alignment/>
      <protection locked="0"/>
    </xf>
    <xf numFmtId="0" fontId="24" fillId="0" borderId="45" xfId="0" applyFont="1" applyBorder="1" applyAlignment="1">
      <alignment/>
    </xf>
    <xf numFmtId="4" fontId="3" fillId="0" borderId="22" xfId="0" applyNumberFormat="1" applyFont="1" applyBorder="1" applyAlignment="1">
      <alignment/>
    </xf>
    <xf numFmtId="0" fontId="24" fillId="0" borderId="46" xfId="0" applyFont="1" applyBorder="1" applyAlignment="1" applyProtection="1">
      <alignment shrinkToFit="1"/>
      <protection locked="0"/>
    </xf>
    <xf numFmtId="0" fontId="24" fillId="0" borderId="47" xfId="0" applyFont="1" applyBorder="1" applyAlignment="1">
      <alignment/>
    </xf>
    <xf numFmtId="4" fontId="24" fillId="0" borderId="48" xfId="0" applyNumberFormat="1" applyFont="1" applyBorder="1" applyAlignment="1">
      <alignment horizontal="left"/>
    </xf>
    <xf numFmtId="0" fontId="24" fillId="0" borderId="0" xfId="0" applyFont="1" applyAlignment="1">
      <alignment horizontal="left"/>
    </xf>
    <xf numFmtId="0" fontId="24" fillId="0" borderId="49" xfId="0" applyFont="1" applyBorder="1" applyAlignment="1" applyProtection="1">
      <alignment shrinkToFit="1"/>
      <protection locked="0"/>
    </xf>
    <xf numFmtId="0" fontId="24" fillId="0" borderId="50" xfId="0" applyFont="1" applyBorder="1" applyAlignment="1">
      <alignment/>
    </xf>
    <xf numFmtId="4" fontId="24" fillId="0" borderId="51" xfId="0" applyNumberFormat="1" applyFont="1" applyBorder="1" applyAlignment="1">
      <alignment horizontal="left"/>
    </xf>
    <xf numFmtId="0" fontId="24" fillId="0" borderId="49" xfId="0" applyFont="1" applyBorder="1" applyAlignment="1">
      <alignment/>
    </xf>
    <xf numFmtId="0" fontId="24" fillId="0" borderId="31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24" fillId="0" borderId="44" xfId="0" applyFont="1" applyBorder="1" applyAlignment="1">
      <alignment/>
    </xf>
    <xf numFmtId="0" fontId="24" fillId="0" borderId="45" xfId="0" applyFont="1" applyBorder="1" applyAlignment="1">
      <alignment/>
    </xf>
    <xf numFmtId="4" fontId="24" fillId="0" borderId="22" xfId="0" applyNumberFormat="1" applyFont="1" applyBorder="1" applyAlignment="1">
      <alignment horizontal="left"/>
    </xf>
    <xf numFmtId="0" fontId="24" fillId="0" borderId="52" xfId="0" applyFont="1" applyBorder="1" applyAlignment="1">
      <alignment/>
    </xf>
    <xf numFmtId="4" fontId="24" fillId="0" borderId="43" xfId="0" applyNumberFormat="1" applyFont="1" applyBorder="1" applyAlignment="1">
      <alignment horizontal="left"/>
    </xf>
    <xf numFmtId="0" fontId="24" fillId="0" borderId="53" xfId="0" applyFont="1" applyBorder="1" applyAlignment="1">
      <alignment/>
    </xf>
    <xf numFmtId="4" fontId="24" fillId="0" borderId="26" xfId="0" applyNumberFormat="1" applyFont="1" applyBorder="1" applyAlignment="1">
      <alignment horizontal="left"/>
    </xf>
    <xf numFmtId="0" fontId="24" fillId="0" borderId="54" xfId="0" applyFont="1" applyBorder="1" applyAlignment="1">
      <alignment/>
    </xf>
    <xf numFmtId="0" fontId="24" fillId="0" borderId="55" xfId="0" applyFont="1" applyBorder="1" applyAlignment="1">
      <alignment/>
    </xf>
    <xf numFmtId="4" fontId="24" fillId="0" borderId="30" xfId="0" applyNumberFormat="1" applyFont="1" applyBorder="1" applyAlignment="1">
      <alignment horizontal="left"/>
    </xf>
    <xf numFmtId="0" fontId="26" fillId="0" borderId="0" xfId="0" applyFont="1" applyAlignment="1">
      <alignment/>
    </xf>
    <xf numFmtId="4" fontId="26" fillId="0" borderId="0" xfId="0" applyNumberFormat="1" applyFont="1" applyAlignment="1">
      <alignment/>
    </xf>
    <xf numFmtId="0" fontId="27" fillId="0" borderId="0" xfId="0" applyFont="1" applyAlignment="1">
      <alignment/>
    </xf>
    <xf numFmtId="43" fontId="26" fillId="0" borderId="0" xfId="33" applyFont="1" applyAlignment="1">
      <alignment/>
    </xf>
    <xf numFmtId="43" fontId="26" fillId="0" borderId="0" xfId="33" applyFont="1" applyAlignment="1">
      <alignment/>
    </xf>
    <xf numFmtId="4" fontId="28" fillId="0" borderId="43" xfId="0" applyNumberFormat="1" applyFont="1" applyBorder="1" applyAlignment="1">
      <alignment wrapText="1"/>
    </xf>
    <xf numFmtId="0" fontId="29" fillId="0" borderId="56" xfId="0" applyFont="1" applyBorder="1" applyAlignment="1">
      <alignment vertical="top" wrapText="1"/>
    </xf>
    <xf numFmtId="0" fontId="29" fillId="0" borderId="57" xfId="0" applyFont="1" applyBorder="1" applyAlignment="1">
      <alignment horizontal="left" vertical="top" wrapText="1"/>
    </xf>
    <xf numFmtId="4" fontId="29" fillId="0" borderId="58" xfId="0" applyNumberFormat="1" applyFont="1" applyBorder="1" applyAlignment="1">
      <alignment horizontal="right" vertical="top" wrapText="1"/>
    </xf>
    <xf numFmtId="4" fontId="29" fillId="0" borderId="59" xfId="0" applyNumberFormat="1" applyFont="1" applyBorder="1" applyAlignment="1">
      <alignment horizontal="right" vertical="top"/>
    </xf>
    <xf numFmtId="4" fontId="29" fillId="0" borderId="60" xfId="0" applyNumberFormat="1" applyFont="1" applyBorder="1" applyAlignment="1">
      <alignment horizontal="right" vertical="top" wrapText="1"/>
    </xf>
    <xf numFmtId="4" fontId="29" fillId="0" borderId="61" xfId="0" applyNumberFormat="1" applyFont="1" applyBorder="1" applyAlignment="1">
      <alignment horizontal="right" vertical="top"/>
    </xf>
    <xf numFmtId="0" fontId="24" fillId="0" borderId="62" xfId="0" applyFont="1" applyBorder="1" applyAlignment="1">
      <alignment vertical="top" wrapText="1"/>
    </xf>
    <xf numFmtId="4" fontId="29" fillId="0" borderId="40" xfId="0" applyNumberFormat="1" applyFont="1" applyBorder="1" applyAlignment="1">
      <alignment horizontal="right" vertical="top"/>
    </xf>
    <xf numFmtId="4" fontId="28" fillId="0" borderId="24" xfId="0" applyNumberFormat="1" applyFont="1" applyBorder="1" applyAlignment="1">
      <alignment horizontal="right" vertical="top" wrapText="1"/>
    </xf>
    <xf numFmtId="4" fontId="24" fillId="0" borderId="24" xfId="0" applyNumberFormat="1" applyFont="1" applyBorder="1" applyAlignment="1">
      <alignment horizontal="right" vertical="top"/>
    </xf>
    <xf numFmtId="4" fontId="28" fillId="0" borderId="24" xfId="0" applyNumberFormat="1" applyFont="1" applyBorder="1" applyAlignment="1">
      <alignment vertical="top" wrapText="1"/>
    </xf>
    <xf numFmtId="4" fontId="28" fillId="0" borderId="60" xfId="0" applyNumberFormat="1" applyFont="1" applyBorder="1" applyAlignment="1">
      <alignment horizontal="right" vertical="top" wrapText="1"/>
    </xf>
    <xf numFmtId="4" fontId="24" fillId="0" borderId="63" xfId="0" applyNumberFormat="1" applyFont="1" applyBorder="1" applyAlignment="1">
      <alignment horizontal="right" vertical="top" wrapText="1"/>
    </xf>
    <xf numFmtId="4" fontId="24" fillId="0" borderId="58" xfId="0" applyNumberFormat="1" applyFont="1" applyBorder="1" applyAlignment="1">
      <alignment vertical="top"/>
    </xf>
    <xf numFmtId="4" fontId="24" fillId="0" borderId="64" xfId="0" applyNumberFormat="1" applyFont="1" applyBorder="1" applyAlignment="1">
      <alignment vertical="top"/>
    </xf>
    <xf numFmtId="4" fontId="24" fillId="0" borderId="60" xfId="0" applyNumberFormat="1" applyFont="1" applyBorder="1" applyAlignment="1">
      <alignment horizontal="right" vertical="top" wrapText="1"/>
    </xf>
    <xf numFmtId="4" fontId="24" fillId="0" borderId="60" xfId="0" applyNumberFormat="1" applyFont="1" applyBorder="1" applyAlignment="1">
      <alignment vertical="top"/>
    </xf>
    <xf numFmtId="0" fontId="24" fillId="0" borderId="57" xfId="0" applyFont="1" applyBorder="1" applyAlignment="1">
      <alignment vertical="top" wrapText="1"/>
    </xf>
    <xf numFmtId="4" fontId="24" fillId="0" borderId="48" xfId="0" applyNumberFormat="1" applyFont="1" applyBorder="1" applyAlignment="1">
      <alignment vertical="top"/>
    </xf>
    <xf numFmtId="4" fontId="24" fillId="0" borderId="61" xfId="0" applyNumberFormat="1" applyFont="1" applyBorder="1" applyAlignment="1">
      <alignment vertical="top"/>
    </xf>
    <xf numFmtId="4" fontId="24" fillId="0" borderId="61" xfId="0" applyNumberFormat="1" applyFont="1" applyBorder="1" applyAlignment="1">
      <alignment horizontal="right" vertical="top"/>
    </xf>
    <xf numFmtId="4" fontId="24" fillId="0" borderId="60" xfId="0" applyNumberFormat="1" applyFont="1" applyBorder="1" applyAlignment="1">
      <alignment horizontal="right" vertical="top"/>
    </xf>
    <xf numFmtId="4" fontId="3" fillId="0" borderId="20" xfId="0" applyNumberFormat="1" applyFont="1" applyBorder="1" applyAlignment="1">
      <alignment horizontal="left" vertical="top"/>
    </xf>
    <xf numFmtId="4" fontId="29" fillId="0" borderId="24" xfId="0" applyNumberFormat="1" applyFont="1" applyBorder="1" applyAlignment="1">
      <alignment horizontal="right" vertical="top"/>
    </xf>
    <xf numFmtId="0" fontId="28" fillId="0" borderId="23" xfId="0" applyFont="1" applyBorder="1" applyAlignment="1">
      <alignment vertical="top" wrapText="1"/>
    </xf>
    <xf numFmtId="4" fontId="24" fillId="0" borderId="26" xfId="0" applyNumberFormat="1" applyFont="1" applyBorder="1" applyAlignment="1">
      <alignment vertical="top" wrapText="1"/>
    </xf>
    <xf numFmtId="0" fontId="28" fillId="0" borderId="57" xfId="0" applyFont="1" applyBorder="1" applyAlignment="1">
      <alignment vertical="top" wrapText="1"/>
    </xf>
    <xf numFmtId="0" fontId="29" fillId="0" borderId="27" xfId="0" applyFont="1" applyBorder="1" applyAlignment="1">
      <alignment horizontal="left" vertical="top" wrapText="1"/>
    </xf>
    <xf numFmtId="4" fontId="29" fillId="0" borderId="28" xfId="0" applyNumberFormat="1" applyFont="1" applyBorder="1" applyAlignment="1">
      <alignment horizontal="right" vertical="top" wrapText="1"/>
    </xf>
    <xf numFmtId="4" fontId="29" fillId="0" borderId="29" xfId="0" applyNumberFormat="1" applyFont="1" applyBorder="1" applyAlignment="1">
      <alignment horizontal="right" vertical="top"/>
    </xf>
    <xf numFmtId="4" fontId="29" fillId="0" borderId="37" xfId="0" applyNumberFormat="1" applyFont="1" applyBorder="1" applyAlignment="1">
      <alignment horizontal="right" vertical="top"/>
    </xf>
    <xf numFmtId="4" fontId="25" fillId="0" borderId="65" xfId="0" applyNumberFormat="1" applyFont="1" applyBorder="1" applyAlignment="1">
      <alignment vertical="top"/>
    </xf>
    <xf numFmtId="4" fontId="22" fillId="0" borderId="0" xfId="0" applyNumberFormat="1" applyFont="1" applyAlignment="1">
      <alignment/>
    </xf>
    <xf numFmtId="4" fontId="24" fillId="0" borderId="58" xfId="0" applyNumberFormat="1" applyFont="1" applyBorder="1" applyAlignment="1">
      <alignment horizontal="right" vertical="top" wrapText="1"/>
    </xf>
    <xf numFmtId="4" fontId="24" fillId="0" borderId="59" xfId="0" applyNumberFormat="1" applyFont="1" applyBorder="1" applyAlignment="1">
      <alignment vertical="top"/>
    </xf>
    <xf numFmtId="4" fontId="24" fillId="0" borderId="37" xfId="0" applyNumberFormat="1" applyFont="1" applyBorder="1" applyAlignment="1">
      <alignment horizontal="right" vertical="top"/>
    </xf>
    <xf numFmtId="169" fontId="24" fillId="0" borderId="0" xfId="35" applyNumberFormat="1" applyFont="1" applyBorder="1" applyAlignment="1">
      <alignment/>
    </xf>
    <xf numFmtId="4" fontId="24" fillId="0" borderId="25" xfId="0" applyNumberFormat="1" applyFont="1" applyBorder="1" applyAlignment="1">
      <alignment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/>
    </xf>
    <xf numFmtId="4" fontId="3" fillId="0" borderId="32" xfId="0" applyNumberFormat="1" applyFont="1" applyBorder="1" applyAlignment="1">
      <alignment horizontal="left" vertical="top"/>
    </xf>
    <xf numFmtId="0" fontId="24" fillId="0" borderId="52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4" fontId="24" fillId="0" borderId="60" xfId="0" applyNumberFormat="1" applyFont="1" applyBorder="1" applyAlignment="1">
      <alignment horizontal="left" vertical="top" wrapText="1"/>
    </xf>
    <xf numFmtId="4" fontId="24" fillId="0" borderId="43" xfId="0" applyNumberFormat="1" applyFont="1" applyBorder="1" applyAlignment="1">
      <alignment horizontal="left" vertical="top"/>
    </xf>
    <xf numFmtId="0" fontId="30" fillId="0" borderId="0" xfId="0" applyFont="1" applyAlignment="1">
      <alignment/>
    </xf>
    <xf numFmtId="4" fontId="30" fillId="0" borderId="0" xfId="0" applyNumberFormat="1" applyFont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49" fontId="26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81"/>
  <sheetViews>
    <sheetView tabSelected="1" zoomScale="75" zoomScaleNormal="75" zoomScalePageLayoutView="0" workbookViewId="0" topLeftCell="A34">
      <selection activeCell="G22" sqref="G22"/>
    </sheetView>
  </sheetViews>
  <sheetFormatPr defaultColWidth="9.140625" defaultRowHeight="12.75"/>
  <cols>
    <col min="1" max="1" width="4.140625" style="3" customWidth="1"/>
    <col min="2" max="2" width="56.00390625" style="3" customWidth="1"/>
    <col min="3" max="3" width="31.140625" style="3" customWidth="1"/>
    <col min="4" max="4" width="38.421875" style="3" customWidth="1"/>
    <col min="5" max="5" width="39.57421875" style="3" customWidth="1"/>
    <col min="6" max="6" width="33.00390625" style="3" customWidth="1"/>
    <col min="7" max="7" width="16.00390625" style="3" customWidth="1"/>
    <col min="8" max="10" width="9.140625" style="3" customWidth="1"/>
    <col min="11" max="11" width="8.140625" style="3" customWidth="1"/>
    <col min="12" max="16384" width="9.140625" style="3" customWidth="1"/>
  </cols>
  <sheetData>
    <row r="1" spans="2:6" ht="25.5">
      <c r="B1" s="148" t="s">
        <v>53</v>
      </c>
      <c r="C1" s="148"/>
      <c r="D1" s="148"/>
      <c r="E1" s="148"/>
      <c r="F1" s="148"/>
    </row>
    <row r="2" spans="2:3" ht="20.25">
      <c r="B2" s="2"/>
      <c r="C2" s="2"/>
    </row>
    <row r="3" spans="2:3" ht="20.25">
      <c r="B3" s="1" t="s">
        <v>54</v>
      </c>
      <c r="C3" s="131">
        <v>426122</v>
      </c>
    </row>
    <row r="4" spans="2:3" ht="20.25">
      <c r="B4" s="4"/>
      <c r="C4" s="5"/>
    </row>
    <row r="5" spans="2:6" s="6" customFormat="1" ht="20.25">
      <c r="B5" s="149" t="s">
        <v>8</v>
      </c>
      <c r="C5" s="149"/>
      <c r="D5" s="149"/>
      <c r="E5" s="149"/>
      <c r="F5" s="149"/>
    </row>
    <row r="6" ht="21" thickBot="1"/>
    <row r="7" spans="2:14" s="6" customFormat="1" ht="45.75" customHeight="1" thickBot="1">
      <c r="B7" s="7" t="s">
        <v>0</v>
      </c>
      <c r="C7" s="8" t="s">
        <v>21</v>
      </c>
      <c r="D7" s="9" t="s">
        <v>40</v>
      </c>
      <c r="E7" s="9" t="s">
        <v>32</v>
      </c>
      <c r="F7" s="9" t="s">
        <v>30</v>
      </c>
      <c r="G7" s="10"/>
      <c r="H7" s="1"/>
      <c r="I7" s="1"/>
      <c r="J7" s="1"/>
      <c r="K7" s="1"/>
      <c r="L7" s="1"/>
      <c r="M7" s="1"/>
      <c r="N7" s="1"/>
    </row>
    <row r="8" spans="2:14" ht="34.5" customHeight="1" thickBot="1">
      <c r="B8" s="11" t="s">
        <v>1</v>
      </c>
      <c r="C8" s="12">
        <v>1536000</v>
      </c>
      <c r="D8" s="139">
        <v>1638392.6</v>
      </c>
      <c r="E8" s="56">
        <f>D8-C8</f>
        <v>102392.6000000001</v>
      </c>
      <c r="F8" s="57">
        <v>1460003.77</v>
      </c>
      <c r="G8" s="13"/>
      <c r="H8" s="13"/>
      <c r="I8" s="13"/>
      <c r="J8" s="13"/>
      <c r="K8" s="13"/>
      <c r="L8" s="13"/>
      <c r="M8" s="13"/>
      <c r="N8" s="13"/>
    </row>
    <row r="9" spans="2:14" ht="36.75" customHeight="1" thickBot="1">
      <c r="B9" s="15" t="s">
        <v>13</v>
      </c>
      <c r="C9" s="16">
        <v>30000</v>
      </c>
      <c r="D9" s="32">
        <v>30000</v>
      </c>
      <c r="E9" s="32">
        <f aca="true" t="shared" si="0" ref="E9:E15">D9-C9</f>
        <v>0</v>
      </c>
      <c r="F9" s="33">
        <v>18000</v>
      </c>
      <c r="G9" s="13"/>
      <c r="H9" s="13"/>
      <c r="I9" s="13"/>
      <c r="J9" s="13"/>
      <c r="K9" s="13"/>
      <c r="L9" s="13"/>
      <c r="M9" s="13"/>
      <c r="N9" s="13"/>
    </row>
    <row r="10" spans="2:14" ht="48" customHeight="1">
      <c r="B10" s="19" t="s">
        <v>44</v>
      </c>
      <c r="C10" s="20">
        <v>2368000</v>
      </c>
      <c r="D10" s="42">
        <f>SUM(D11+D12+D13)</f>
        <v>1465166.67</v>
      </c>
      <c r="E10" s="21">
        <f t="shared" si="0"/>
        <v>-902833.3300000001</v>
      </c>
      <c r="F10" s="22"/>
      <c r="G10" s="13"/>
      <c r="H10" s="13"/>
      <c r="I10" s="13"/>
      <c r="J10" s="13"/>
      <c r="K10" s="13"/>
      <c r="L10" s="13"/>
      <c r="M10" s="13"/>
      <c r="N10" s="13"/>
    </row>
    <row r="11" spans="2:14" ht="23.25" customHeight="1">
      <c r="B11" s="116" t="s">
        <v>55</v>
      </c>
      <c r="C11" s="114">
        <v>1208000</v>
      </c>
      <c r="D11" s="118">
        <v>1087666.67</v>
      </c>
      <c r="E11" s="115">
        <f t="shared" si="0"/>
        <v>-120333.33000000007</v>
      </c>
      <c r="F11" s="117"/>
      <c r="G11" s="13"/>
      <c r="H11" s="13"/>
      <c r="I11" s="13"/>
      <c r="J11" s="13"/>
      <c r="K11" s="13"/>
      <c r="L11" s="13"/>
      <c r="M11" s="13"/>
      <c r="N11" s="13"/>
    </row>
    <row r="12" spans="2:14" ht="21.75" customHeight="1">
      <c r="B12" s="105" t="s">
        <v>56</v>
      </c>
      <c r="C12" s="111">
        <v>400000</v>
      </c>
      <c r="D12" s="112">
        <v>257500</v>
      </c>
      <c r="E12" s="112">
        <f t="shared" si="0"/>
        <v>-142500</v>
      </c>
      <c r="F12" s="113"/>
      <c r="G12" s="13"/>
      <c r="H12" s="13"/>
      <c r="I12" s="13"/>
      <c r="J12" s="13"/>
      <c r="K12" s="13"/>
      <c r="L12" s="13"/>
      <c r="M12" s="13"/>
      <c r="N12" s="13"/>
    </row>
    <row r="13" spans="2:14" ht="24.75" customHeight="1" thickBot="1">
      <c r="B13" s="116" t="s">
        <v>43</v>
      </c>
      <c r="C13" s="114">
        <v>760000</v>
      </c>
      <c r="D13" s="115">
        <v>120000</v>
      </c>
      <c r="E13" s="115">
        <f>D13-C13</f>
        <v>-640000</v>
      </c>
      <c r="F13" s="117"/>
      <c r="G13" s="13"/>
      <c r="H13" s="13"/>
      <c r="I13" s="13"/>
      <c r="J13" s="13"/>
      <c r="K13" s="13"/>
      <c r="L13" s="13"/>
      <c r="M13" s="13"/>
      <c r="N13" s="13"/>
    </row>
    <row r="14" spans="2:14" ht="63" customHeight="1" thickBot="1">
      <c r="B14" s="31" t="s">
        <v>19</v>
      </c>
      <c r="C14" s="16">
        <v>50000</v>
      </c>
      <c r="D14" s="32">
        <v>0</v>
      </c>
      <c r="E14" s="32">
        <f t="shared" si="0"/>
        <v>-50000</v>
      </c>
      <c r="F14" s="33"/>
      <c r="G14" s="13"/>
      <c r="H14" s="13"/>
      <c r="I14" s="13"/>
      <c r="J14" s="13"/>
      <c r="K14" s="13"/>
      <c r="L14" s="13"/>
      <c r="M14" s="13"/>
      <c r="N14" s="13"/>
    </row>
    <row r="15" spans="2:14" ht="24" customHeight="1" thickBot="1">
      <c r="B15" s="15" t="s">
        <v>17</v>
      </c>
      <c r="C15" s="16">
        <f>C8+C9+C10+C14</f>
        <v>3984000</v>
      </c>
      <c r="D15" s="18">
        <f>D8+D9+D10+D14</f>
        <v>3133559.27</v>
      </c>
      <c r="E15" s="34">
        <f t="shared" si="0"/>
        <v>-850440.73</v>
      </c>
      <c r="F15" s="35"/>
      <c r="G15" s="13"/>
      <c r="H15" s="13"/>
      <c r="I15" s="13"/>
      <c r="J15" s="13"/>
      <c r="K15" s="13"/>
      <c r="L15" s="13"/>
      <c r="M15" s="13"/>
      <c r="N15" s="13"/>
    </row>
    <row r="16" spans="3:14" ht="20.25">
      <c r="C16" s="36"/>
      <c r="D16" s="37"/>
      <c r="E16" s="37"/>
      <c r="F16" s="37"/>
      <c r="G16" s="13"/>
      <c r="H16" s="13"/>
      <c r="I16" s="13"/>
      <c r="J16" s="13"/>
      <c r="K16" s="13"/>
      <c r="L16" s="13"/>
      <c r="M16" s="13"/>
      <c r="N16" s="13"/>
    </row>
    <row r="17" spans="2:14" s="6" customFormat="1" ht="31.5" customHeight="1">
      <c r="B17" s="150" t="s">
        <v>9</v>
      </c>
      <c r="C17" s="150"/>
      <c r="D17" s="150"/>
      <c r="E17" s="150"/>
      <c r="F17" s="150"/>
      <c r="G17" s="1"/>
      <c r="H17" s="1"/>
      <c r="I17" s="1"/>
      <c r="J17" s="1"/>
      <c r="K17" s="1"/>
      <c r="L17" s="1"/>
      <c r="M17" s="1"/>
      <c r="N17" s="1"/>
    </row>
    <row r="18" spans="2:14" ht="21" thickBot="1">
      <c r="B18" s="39"/>
      <c r="C18" s="39"/>
      <c r="D18" s="37"/>
      <c r="E18" s="37"/>
      <c r="F18" s="37"/>
      <c r="G18" s="13"/>
      <c r="H18" s="13"/>
      <c r="I18" s="13"/>
      <c r="J18" s="13"/>
      <c r="K18" s="13"/>
      <c r="L18" s="13"/>
      <c r="M18" s="13"/>
      <c r="N18" s="13"/>
    </row>
    <row r="19" spans="2:14" s="6" customFormat="1" ht="42" customHeight="1" thickBot="1">
      <c r="B19" s="7" t="s">
        <v>2</v>
      </c>
      <c r="C19" s="8" t="s">
        <v>21</v>
      </c>
      <c r="D19" s="40" t="s">
        <v>31</v>
      </c>
      <c r="E19" s="41" t="s">
        <v>29</v>
      </c>
      <c r="F19" s="40" t="s">
        <v>41</v>
      </c>
      <c r="G19" s="1"/>
      <c r="H19" s="1"/>
      <c r="I19" s="1"/>
      <c r="J19" s="1"/>
      <c r="K19" s="1"/>
      <c r="L19" s="1"/>
      <c r="M19" s="1"/>
      <c r="N19" s="1"/>
    </row>
    <row r="20" spans="2:14" ht="27.75" customHeight="1">
      <c r="B20" s="19" t="s">
        <v>3</v>
      </c>
      <c r="C20" s="20">
        <v>900000</v>
      </c>
      <c r="D20" s="42">
        <f>SUM(D21:D23)</f>
        <v>1083659.28</v>
      </c>
      <c r="E20" s="121">
        <f>D20-C20</f>
        <v>183659.28000000003</v>
      </c>
      <c r="F20" s="43"/>
      <c r="G20" s="13"/>
      <c r="H20" s="13"/>
      <c r="I20" s="13"/>
      <c r="J20" s="13"/>
      <c r="K20" s="13"/>
      <c r="L20" s="13"/>
      <c r="M20" s="13"/>
      <c r="N20" s="13"/>
    </row>
    <row r="21" spans="2:14" ht="27.75" customHeight="1">
      <c r="B21" s="23" t="s">
        <v>4</v>
      </c>
      <c r="C21" s="24">
        <v>600000</v>
      </c>
      <c r="D21" s="25">
        <v>603659.28</v>
      </c>
      <c r="E21" s="120">
        <f>D21-C21</f>
        <v>3659.280000000028</v>
      </c>
      <c r="F21" s="26"/>
      <c r="G21" s="13"/>
      <c r="H21" s="13"/>
      <c r="I21" s="13"/>
      <c r="J21" s="13"/>
      <c r="K21" s="13"/>
      <c r="L21" s="13"/>
      <c r="M21" s="13"/>
      <c r="N21" s="13"/>
    </row>
    <row r="22" spans="2:14" ht="27.75" customHeight="1">
      <c r="B22" s="23" t="s">
        <v>5</v>
      </c>
      <c r="C22" s="24">
        <v>300000</v>
      </c>
      <c r="D22" s="25">
        <v>300000</v>
      </c>
      <c r="E22" s="119">
        <f>D22-C22</f>
        <v>0</v>
      </c>
      <c r="F22" s="26"/>
      <c r="G22" s="13"/>
      <c r="H22" s="13"/>
      <c r="I22" s="13"/>
      <c r="J22" s="13"/>
      <c r="K22" s="13"/>
      <c r="L22" s="13"/>
      <c r="M22" s="13"/>
      <c r="N22" s="13"/>
    </row>
    <row r="23" spans="2:14" ht="27.75" customHeight="1" thickBot="1">
      <c r="B23" s="23" t="s">
        <v>57</v>
      </c>
      <c r="C23" s="24">
        <v>180000</v>
      </c>
      <c r="D23" s="25">
        <v>180000</v>
      </c>
      <c r="E23" s="119">
        <f>D23-C23</f>
        <v>0</v>
      </c>
      <c r="F23" s="26"/>
      <c r="G23" s="13"/>
      <c r="H23" s="13"/>
      <c r="I23" s="13"/>
      <c r="J23" s="13"/>
      <c r="K23" s="13"/>
      <c r="L23" s="13"/>
      <c r="M23" s="13"/>
      <c r="N23" s="13"/>
    </row>
    <row r="24" spans="2:14" s="6" customFormat="1" ht="35.25" customHeight="1">
      <c r="B24" s="11" t="s">
        <v>34</v>
      </c>
      <c r="C24" s="12">
        <v>357480</v>
      </c>
      <c r="D24" s="44">
        <v>327265.1</v>
      </c>
      <c r="E24" s="44">
        <f>D24-C24</f>
        <v>-30214.900000000023</v>
      </c>
      <c r="F24" s="45"/>
      <c r="G24" s="147"/>
      <c r="H24" s="147"/>
      <c r="I24" s="147"/>
      <c r="J24" s="147"/>
      <c r="K24" s="147"/>
      <c r="L24" s="147"/>
      <c r="M24" s="147"/>
      <c r="N24" s="147"/>
    </row>
    <row r="25" spans="2:14" s="6" customFormat="1" ht="34.5" customHeight="1" thickBot="1">
      <c r="B25" s="14"/>
      <c r="C25" s="47"/>
      <c r="D25" s="48"/>
      <c r="E25" s="48"/>
      <c r="F25" s="49"/>
      <c r="G25" s="146"/>
      <c r="H25" s="147"/>
      <c r="I25" s="147"/>
      <c r="J25" s="147"/>
      <c r="K25" s="147"/>
      <c r="L25" s="147"/>
      <c r="M25" s="147"/>
      <c r="N25" s="46"/>
    </row>
    <row r="26" spans="2:14" s="6" customFormat="1" ht="48.75" customHeight="1">
      <c r="B26" s="19" t="s">
        <v>45</v>
      </c>
      <c r="C26" s="20">
        <v>4000</v>
      </c>
      <c r="D26" s="42">
        <f>SUM(D27,D28,D29)</f>
        <v>0</v>
      </c>
      <c r="E26" s="121">
        <f aca="true" t="shared" si="1" ref="E26:E39">D26-C26</f>
        <v>-4000</v>
      </c>
      <c r="F26" s="43"/>
      <c r="G26" s="50"/>
      <c r="H26" s="51"/>
      <c r="I26" s="51"/>
      <c r="J26" s="51"/>
      <c r="K26" s="51"/>
      <c r="L26" s="1"/>
      <c r="M26" s="1"/>
      <c r="N26" s="1"/>
    </row>
    <row r="27" spans="2:14" s="6" customFormat="1" ht="27" customHeight="1">
      <c r="B27" s="23" t="s">
        <v>15</v>
      </c>
      <c r="C27" s="24">
        <v>2000</v>
      </c>
      <c r="D27" s="136">
        <v>0</v>
      </c>
      <c r="E27" s="108">
        <f t="shared" si="1"/>
        <v>-2000</v>
      </c>
      <c r="F27" s="52"/>
      <c r="G27" s="1"/>
      <c r="H27" s="1"/>
      <c r="I27" s="1"/>
      <c r="J27" s="1"/>
      <c r="K27" s="1"/>
      <c r="L27" s="1"/>
      <c r="M27" s="1"/>
      <c r="N27" s="1"/>
    </row>
    <row r="28" spans="2:14" s="6" customFormat="1" ht="27" customHeight="1">
      <c r="B28" s="23" t="s">
        <v>35</v>
      </c>
      <c r="C28" s="24">
        <v>2000</v>
      </c>
      <c r="D28" s="136">
        <v>0</v>
      </c>
      <c r="E28" s="108">
        <f t="shared" si="1"/>
        <v>-2000</v>
      </c>
      <c r="F28" s="52"/>
      <c r="G28" s="1"/>
      <c r="H28" s="1"/>
      <c r="I28" s="1"/>
      <c r="J28" s="1"/>
      <c r="K28" s="1"/>
      <c r="L28" s="1"/>
      <c r="M28" s="1"/>
      <c r="N28" s="1"/>
    </row>
    <row r="29" spans="2:14" s="6" customFormat="1" ht="62.25" customHeight="1" thickBot="1">
      <c r="B29" s="53" t="s">
        <v>36</v>
      </c>
      <c r="C29" s="54">
        <v>0</v>
      </c>
      <c r="D29" s="55">
        <v>0</v>
      </c>
      <c r="E29" s="119">
        <f t="shared" si="1"/>
        <v>0</v>
      </c>
      <c r="F29" s="98" t="s">
        <v>51</v>
      </c>
      <c r="G29" s="1"/>
      <c r="H29" s="1"/>
      <c r="I29" s="1"/>
      <c r="J29" s="1"/>
      <c r="K29" s="1"/>
      <c r="L29" s="1"/>
      <c r="M29" s="1"/>
      <c r="N29" s="1"/>
    </row>
    <row r="30" spans="2:14" ht="33.75" customHeight="1">
      <c r="B30" s="19" t="s">
        <v>6</v>
      </c>
      <c r="C30" s="20">
        <f>C32+C33+C35+C37</f>
        <v>98000</v>
      </c>
      <c r="D30" s="42">
        <f>SUM(D31:D37)</f>
        <v>38633.96</v>
      </c>
      <c r="E30" s="121">
        <f t="shared" si="1"/>
        <v>-59366.04</v>
      </c>
      <c r="F30" s="57"/>
      <c r="G30" s="13"/>
      <c r="H30" s="13"/>
      <c r="I30" s="13"/>
      <c r="J30" s="13"/>
      <c r="K30" s="13"/>
      <c r="L30" s="13"/>
      <c r="M30" s="13"/>
      <c r="N30" s="13"/>
    </row>
    <row r="31" spans="2:14" ht="33.75" customHeight="1">
      <c r="B31" s="116" t="s">
        <v>59</v>
      </c>
      <c r="C31" s="142"/>
      <c r="D31" s="25">
        <v>400</v>
      </c>
      <c r="E31" s="108">
        <f>D31-C31</f>
        <v>400</v>
      </c>
      <c r="F31" s="143"/>
      <c r="G31" s="13"/>
      <c r="H31" s="13"/>
      <c r="I31" s="13"/>
      <c r="J31" s="13"/>
      <c r="K31" s="13"/>
      <c r="L31" s="13"/>
      <c r="M31" s="13"/>
      <c r="N31" s="13"/>
    </row>
    <row r="32" spans="2:14" s="6" customFormat="1" ht="33.75" customHeight="1">
      <c r="B32" s="23" t="s">
        <v>11</v>
      </c>
      <c r="C32" s="24">
        <v>3000</v>
      </c>
      <c r="D32" s="25">
        <v>2129.49</v>
      </c>
      <c r="E32" s="108">
        <f t="shared" si="1"/>
        <v>-870.5100000000002</v>
      </c>
      <c r="F32" s="58"/>
      <c r="G32" s="1"/>
      <c r="H32" s="1"/>
      <c r="I32" s="1"/>
      <c r="J32" s="1"/>
      <c r="K32" s="1"/>
      <c r="L32" s="1"/>
      <c r="M32" s="1"/>
      <c r="N32" s="1"/>
    </row>
    <row r="33" spans="2:14" ht="44.25" customHeight="1">
      <c r="B33" s="23" t="s">
        <v>47</v>
      </c>
      <c r="C33" s="24">
        <v>60000</v>
      </c>
      <c r="D33" s="25">
        <v>600</v>
      </c>
      <c r="E33" s="108">
        <f t="shared" si="1"/>
        <v>-59400</v>
      </c>
      <c r="F33" s="26"/>
      <c r="G33" s="13"/>
      <c r="H33" s="13"/>
      <c r="I33" s="13"/>
      <c r="J33" s="13"/>
      <c r="K33" s="13"/>
      <c r="L33" s="13"/>
      <c r="M33" s="13"/>
      <c r="N33" s="13"/>
    </row>
    <row r="34" spans="2:14" ht="37.5" customHeight="1">
      <c r="B34" s="86" t="s">
        <v>46</v>
      </c>
      <c r="C34" s="135">
        <v>0</v>
      </c>
      <c r="D34" s="37">
        <v>0</v>
      </c>
      <c r="E34" s="39"/>
      <c r="F34" s="26"/>
      <c r="G34" s="13"/>
      <c r="H34" s="13"/>
      <c r="I34" s="13"/>
      <c r="J34" s="13"/>
      <c r="K34" s="13"/>
      <c r="L34" s="13"/>
      <c r="M34" s="13"/>
      <c r="N34" s="13"/>
    </row>
    <row r="35" spans="2:14" ht="33.75" customHeight="1">
      <c r="B35" s="23" t="s">
        <v>14</v>
      </c>
      <c r="C35" s="24">
        <v>5000</v>
      </c>
      <c r="D35" s="25">
        <v>3117.19</v>
      </c>
      <c r="E35" s="108">
        <f>D35-C35</f>
        <v>-1882.81</v>
      </c>
      <c r="F35" s="60"/>
      <c r="G35" s="13"/>
      <c r="H35" s="13"/>
      <c r="I35" s="13"/>
      <c r="J35" s="13"/>
      <c r="K35" s="13"/>
      <c r="L35" s="13"/>
      <c r="M35" s="13"/>
      <c r="N35" s="13"/>
    </row>
    <row r="36" spans="2:14" ht="33.75" customHeight="1">
      <c r="B36" s="105" t="s">
        <v>48</v>
      </c>
      <c r="C36" s="132">
        <v>30000</v>
      </c>
      <c r="D36" s="133">
        <v>0</v>
      </c>
      <c r="E36" s="61">
        <f>D36-C36</f>
        <v>-30000</v>
      </c>
      <c r="F36" s="60"/>
      <c r="G36" s="13"/>
      <c r="H36" s="13"/>
      <c r="I36" s="13"/>
      <c r="J36" s="13"/>
      <c r="K36" s="13"/>
      <c r="L36" s="13"/>
      <c r="M36" s="13"/>
      <c r="N36" s="13"/>
    </row>
    <row r="37" spans="2:14" ht="33.75" customHeight="1" thickBot="1">
      <c r="B37" s="27" t="s">
        <v>7</v>
      </c>
      <c r="C37" s="28">
        <v>30000</v>
      </c>
      <c r="D37" s="29">
        <v>32387.28</v>
      </c>
      <c r="E37" s="134">
        <f t="shared" si="1"/>
        <v>2387.279999999999</v>
      </c>
      <c r="F37" s="30"/>
      <c r="G37" s="13"/>
      <c r="H37" s="13"/>
      <c r="I37" s="13"/>
      <c r="J37" s="13"/>
      <c r="K37" s="13"/>
      <c r="L37" s="13"/>
      <c r="M37" s="13"/>
      <c r="N37" s="13"/>
    </row>
    <row r="38" spans="2:14" ht="49.5" customHeight="1" thickBot="1">
      <c r="B38" s="11" t="s">
        <v>12</v>
      </c>
      <c r="C38" s="12">
        <v>1000</v>
      </c>
      <c r="D38" s="56">
        <v>0</v>
      </c>
      <c r="E38" s="32">
        <f t="shared" si="1"/>
        <v>-1000</v>
      </c>
      <c r="F38" s="33"/>
      <c r="G38" s="13"/>
      <c r="H38" s="13"/>
      <c r="I38" s="13"/>
      <c r="J38" s="13"/>
      <c r="K38" s="13"/>
      <c r="L38" s="13"/>
      <c r="M38" s="13"/>
      <c r="N38" s="13"/>
    </row>
    <row r="39" spans="2:14" ht="49.5" customHeight="1" thickBot="1">
      <c r="B39" s="59" t="s">
        <v>22</v>
      </c>
      <c r="C39" s="12">
        <v>120000</v>
      </c>
      <c r="D39" s="56">
        <v>137704.67</v>
      </c>
      <c r="E39" s="56">
        <f t="shared" si="1"/>
        <v>17704.670000000013</v>
      </c>
      <c r="F39" s="57"/>
      <c r="G39" s="140"/>
      <c r="H39" s="141"/>
      <c r="I39" s="141"/>
      <c r="J39" s="141"/>
      <c r="K39" s="141"/>
      <c r="L39" s="141"/>
      <c r="M39" s="141"/>
      <c r="N39" s="141"/>
    </row>
    <row r="40" spans="2:14" ht="22.5" customHeight="1" thickBot="1">
      <c r="B40" s="15" t="s">
        <v>10</v>
      </c>
      <c r="C40" s="16">
        <v>1000</v>
      </c>
      <c r="D40" s="32">
        <v>0</v>
      </c>
      <c r="E40" s="32">
        <f>D40-C40</f>
        <v>-1000</v>
      </c>
      <c r="F40" s="33"/>
      <c r="G40" s="13"/>
      <c r="H40" s="13"/>
      <c r="I40" s="13"/>
      <c r="J40" s="13"/>
      <c r="K40" s="13"/>
      <c r="L40" s="13"/>
      <c r="M40" s="13"/>
      <c r="N40" s="13"/>
    </row>
    <row r="41" spans="2:14" ht="54.75" customHeight="1">
      <c r="B41" s="11" t="s">
        <v>44</v>
      </c>
      <c r="C41" s="12">
        <v>2189018</v>
      </c>
      <c r="D41" s="56">
        <f>D42+D47+D48</f>
        <v>936572.31</v>
      </c>
      <c r="E41" s="121">
        <f>D41-C41</f>
        <v>-1252445.69</v>
      </c>
      <c r="F41" s="43"/>
      <c r="G41" s="13"/>
      <c r="H41" s="13"/>
      <c r="I41" s="13"/>
      <c r="J41" s="13"/>
      <c r="K41" s="13"/>
      <c r="L41" s="13"/>
      <c r="M41" s="13"/>
      <c r="N41" s="13"/>
    </row>
    <row r="42" spans="2:14" ht="23.25" customHeight="1">
      <c r="B42" s="99" t="s">
        <v>43</v>
      </c>
      <c r="C42" s="101">
        <v>658615</v>
      </c>
      <c r="D42" s="102">
        <f>SUM(D43:D46)</f>
        <v>66906.73000000001</v>
      </c>
      <c r="E42" s="106">
        <f>D42-C42</f>
        <v>-591708.27</v>
      </c>
      <c r="F42" s="60"/>
      <c r="H42" s="13"/>
      <c r="I42" s="13"/>
      <c r="J42" s="13"/>
      <c r="K42" s="13"/>
      <c r="L42" s="13"/>
      <c r="M42" s="13"/>
      <c r="N42" s="13"/>
    </row>
    <row r="43" spans="2:14" ht="39" customHeight="1">
      <c r="B43" s="123" t="s">
        <v>49</v>
      </c>
      <c r="C43" s="107">
        <v>460000</v>
      </c>
      <c r="D43" s="107">
        <v>7410</v>
      </c>
      <c r="E43" s="108"/>
      <c r="F43" s="26"/>
      <c r="H43" s="13"/>
      <c r="I43" s="13"/>
      <c r="J43" s="13"/>
      <c r="K43" s="13"/>
      <c r="L43" s="13"/>
      <c r="M43" s="13"/>
      <c r="N43" s="13"/>
    </row>
    <row r="44" spans="2:14" ht="42" customHeight="1">
      <c r="B44" s="123" t="s">
        <v>42</v>
      </c>
      <c r="C44" s="107">
        <v>90000</v>
      </c>
      <c r="D44" s="109"/>
      <c r="E44" s="24"/>
      <c r="F44" s="124"/>
      <c r="G44" s="13"/>
      <c r="H44" s="13"/>
      <c r="I44" s="13"/>
      <c r="J44" s="13"/>
      <c r="K44" s="13"/>
      <c r="L44" s="13"/>
      <c r="M44" s="13"/>
      <c r="N44" s="13"/>
    </row>
    <row r="45" spans="2:14" ht="35.25" customHeight="1">
      <c r="B45" s="123" t="s">
        <v>20</v>
      </c>
      <c r="C45" s="107">
        <v>82615</v>
      </c>
      <c r="D45" s="109">
        <v>46223.73</v>
      </c>
      <c r="E45" s="24"/>
      <c r="F45" s="124"/>
      <c r="G45" s="13"/>
      <c r="H45" s="13"/>
      <c r="I45" s="13"/>
      <c r="J45" s="13"/>
      <c r="K45" s="13"/>
      <c r="L45" s="13"/>
      <c r="M45" s="13"/>
      <c r="N45" s="13"/>
    </row>
    <row r="46" spans="2:14" ht="41.25" customHeight="1">
      <c r="B46" s="125" t="s">
        <v>50</v>
      </c>
      <c r="C46" s="110">
        <v>26000</v>
      </c>
      <c r="D46" s="110">
        <v>13273</v>
      </c>
      <c r="E46" s="24"/>
      <c r="F46" s="62"/>
      <c r="G46" s="13"/>
      <c r="H46" s="13"/>
      <c r="I46" s="13"/>
      <c r="J46" s="13"/>
      <c r="K46" s="13"/>
      <c r="L46" s="13"/>
      <c r="M46" s="13"/>
      <c r="N46" s="13"/>
    </row>
    <row r="47" spans="2:14" ht="38.25" customHeight="1">
      <c r="B47" s="100" t="s">
        <v>55</v>
      </c>
      <c r="C47" s="103">
        <v>1180403</v>
      </c>
      <c r="D47" s="104">
        <v>685966.38</v>
      </c>
      <c r="E47" s="122">
        <f>D47-C47</f>
        <v>-494436.62</v>
      </c>
      <c r="F47" s="26"/>
      <c r="G47" s="13"/>
      <c r="H47" s="13"/>
      <c r="I47" s="13"/>
      <c r="J47" s="13"/>
      <c r="K47" s="13"/>
      <c r="L47" s="13"/>
      <c r="M47" s="13"/>
      <c r="N47" s="13"/>
    </row>
    <row r="48" spans="2:14" ht="36.75" customHeight="1" thickBot="1">
      <c r="B48" s="126" t="s">
        <v>58</v>
      </c>
      <c r="C48" s="127">
        <v>350000</v>
      </c>
      <c r="D48" s="128">
        <v>183699.2</v>
      </c>
      <c r="E48" s="129">
        <f>D48-C48</f>
        <v>-166300.8</v>
      </c>
      <c r="F48" s="130"/>
      <c r="G48" s="13"/>
      <c r="H48" s="13"/>
      <c r="I48" s="13"/>
      <c r="J48" s="13"/>
      <c r="K48" s="13"/>
      <c r="L48" s="13"/>
      <c r="M48" s="13"/>
      <c r="N48" s="13"/>
    </row>
    <row r="49" spans="2:14" ht="74.25" customHeight="1" thickBot="1">
      <c r="B49" s="15" t="s">
        <v>52</v>
      </c>
      <c r="C49" s="137">
        <v>0</v>
      </c>
      <c r="D49" s="138">
        <v>0</v>
      </c>
      <c r="E49" s="17"/>
      <c r="F49" s="18"/>
      <c r="G49" s="13"/>
      <c r="H49" s="13"/>
      <c r="I49" s="13"/>
      <c r="J49" s="13"/>
      <c r="K49" s="13"/>
      <c r="L49" s="13"/>
      <c r="M49" s="13"/>
      <c r="N49" s="13"/>
    </row>
    <row r="50" spans="2:14" ht="25.5" customHeight="1" thickBot="1">
      <c r="B50" s="15" t="s">
        <v>16</v>
      </c>
      <c r="C50" s="16">
        <f>SUM(C30,C26,C24,C20,C38,C39,C40,C41)</f>
        <v>3670498</v>
      </c>
      <c r="D50" s="17">
        <f>D20+D24+D26+D30+D38+D39+D40+D41+D49</f>
        <v>2523835.32</v>
      </c>
      <c r="E50" s="17">
        <f>D50-C50</f>
        <v>-1146662.6800000002</v>
      </c>
      <c r="F50" s="18"/>
      <c r="G50" s="13"/>
      <c r="H50" s="13"/>
      <c r="I50" s="13"/>
      <c r="J50" s="13"/>
      <c r="K50" s="13"/>
      <c r="L50" s="13"/>
      <c r="M50" s="13"/>
      <c r="N50" s="13"/>
    </row>
    <row r="51" spans="2:14" ht="27" customHeight="1" thickBot="1">
      <c r="B51" s="15" t="s">
        <v>18</v>
      </c>
      <c r="C51" s="16">
        <f>C15-C50</f>
        <v>313502</v>
      </c>
      <c r="D51" s="17">
        <f>D15-D50</f>
        <v>609723.9500000002</v>
      </c>
      <c r="E51" s="17"/>
      <c r="F51" s="18"/>
      <c r="G51" s="13"/>
      <c r="H51" s="13"/>
      <c r="I51" s="13"/>
      <c r="J51" s="13"/>
      <c r="K51" s="13"/>
      <c r="L51" s="13"/>
      <c r="M51" s="13"/>
      <c r="N51" s="13"/>
    </row>
    <row r="52" spans="2:14" s="65" customFormat="1" ht="20.25" customHeight="1">
      <c r="B52" s="63"/>
      <c r="C52" s="64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ht="21" thickBot="1">
      <c r="B53" s="66"/>
    </row>
    <row r="54" spans="2:6" ht="21" thickBot="1">
      <c r="B54" s="67" t="s">
        <v>63</v>
      </c>
      <c r="C54" s="68"/>
      <c r="D54" s="69">
        <f>SUM(D55:D62)</f>
        <v>705793.17</v>
      </c>
      <c r="E54" s="13"/>
      <c r="F54" s="13"/>
    </row>
    <row r="55" spans="2:6" ht="20.25">
      <c r="B55" s="70" t="s">
        <v>33</v>
      </c>
      <c r="C55" s="71"/>
      <c r="D55" s="72"/>
      <c r="E55" s="13"/>
      <c r="F55" s="13"/>
    </row>
    <row r="56" spans="2:6" ht="29.25" customHeight="1">
      <c r="B56" s="73" t="s">
        <v>23</v>
      </c>
      <c r="C56" s="74"/>
      <c r="D56" s="75">
        <v>25001.5</v>
      </c>
      <c r="E56" s="76"/>
      <c r="F56" s="76"/>
    </row>
    <row r="57" spans="2:6" ht="29.25" customHeight="1">
      <c r="B57" s="77" t="s">
        <v>24</v>
      </c>
      <c r="C57" s="78"/>
      <c r="D57" s="79">
        <v>0</v>
      </c>
      <c r="E57" s="13"/>
      <c r="F57" s="13"/>
    </row>
    <row r="58" spans="2:6" ht="29.25" customHeight="1">
      <c r="B58" s="80" t="s">
        <v>26</v>
      </c>
      <c r="C58" s="78"/>
      <c r="D58" s="79">
        <v>2782.67</v>
      </c>
      <c r="E58" s="13"/>
      <c r="F58" s="13"/>
    </row>
    <row r="59" spans="2:6" ht="29.25" customHeight="1">
      <c r="B59" s="80" t="s">
        <v>27</v>
      </c>
      <c r="C59" s="78"/>
      <c r="D59" s="79">
        <v>9</v>
      </c>
      <c r="E59" s="13"/>
      <c r="F59" s="13"/>
    </row>
    <row r="60" spans="2:6" ht="29.25" customHeight="1">
      <c r="B60" s="80" t="s">
        <v>28</v>
      </c>
      <c r="C60" s="78"/>
      <c r="D60" s="79">
        <v>0</v>
      </c>
      <c r="E60" s="13"/>
      <c r="F60" s="13"/>
    </row>
    <row r="61" spans="2:6" ht="29.25" customHeight="1">
      <c r="B61" s="80" t="s">
        <v>1</v>
      </c>
      <c r="C61" s="78"/>
      <c r="D61" s="79">
        <v>660000</v>
      </c>
      <c r="E61" s="13"/>
      <c r="F61" s="13"/>
    </row>
    <row r="62" spans="2:6" ht="29.25" customHeight="1">
      <c r="B62" s="80" t="s">
        <v>13</v>
      </c>
      <c r="C62" s="78"/>
      <c r="D62" s="79">
        <v>18000</v>
      </c>
      <c r="E62" s="13"/>
      <c r="F62" s="13"/>
    </row>
    <row r="63" spans="2:6" ht="20.25">
      <c r="B63" s="13"/>
      <c r="C63" s="13"/>
      <c r="D63" s="13"/>
      <c r="E63" s="13"/>
      <c r="F63" s="13"/>
    </row>
    <row r="64" spans="2:6" ht="21" thickBot="1">
      <c r="B64" s="13"/>
      <c r="C64" s="13"/>
      <c r="D64" s="13"/>
      <c r="E64" s="13"/>
      <c r="F64" s="13"/>
    </row>
    <row r="65" spans="2:6" ht="21" thickBot="1">
      <c r="B65" s="38" t="s">
        <v>64</v>
      </c>
      <c r="C65" s="81"/>
      <c r="D65" s="82">
        <f>SUM(D66:D75)</f>
        <v>197049.59</v>
      </c>
      <c r="E65" s="13"/>
      <c r="F65" s="13"/>
    </row>
    <row r="66" spans="2:6" ht="29.25" customHeight="1">
      <c r="B66" s="83" t="s">
        <v>23</v>
      </c>
      <c r="C66" s="84"/>
      <c r="D66" s="85">
        <v>225.83</v>
      </c>
      <c r="E66" s="13"/>
      <c r="F66" s="13"/>
    </row>
    <row r="67" spans="2:6" ht="29.25" customHeight="1">
      <c r="B67" s="80" t="s">
        <v>24</v>
      </c>
      <c r="C67" s="88"/>
      <c r="D67" s="89">
        <v>9300</v>
      </c>
      <c r="E67" s="13"/>
      <c r="F67" s="13"/>
    </row>
    <row r="68" spans="2:6" ht="29.25" customHeight="1">
      <c r="B68" s="80" t="s">
        <v>37</v>
      </c>
      <c r="C68" s="88"/>
      <c r="D68" s="89">
        <v>11700</v>
      </c>
      <c r="E68" s="13"/>
      <c r="F68" s="13"/>
    </row>
    <row r="69" spans="2:6" ht="29.25" customHeight="1">
      <c r="B69" s="86" t="s">
        <v>25</v>
      </c>
      <c r="C69" s="39"/>
      <c r="D69" s="87">
        <v>6202.91</v>
      </c>
      <c r="E69" s="13"/>
      <c r="F69" s="13"/>
    </row>
    <row r="70" spans="2:6" ht="29.25" customHeight="1">
      <c r="B70" s="86" t="s">
        <v>26</v>
      </c>
      <c r="C70" s="39"/>
      <c r="D70" s="87">
        <v>36440.95</v>
      </c>
      <c r="E70" s="13"/>
      <c r="F70" s="13"/>
    </row>
    <row r="71" spans="2:6" ht="29.25" customHeight="1">
      <c r="B71" s="80" t="s">
        <v>27</v>
      </c>
      <c r="C71" s="88"/>
      <c r="D71" s="89">
        <v>27250.1</v>
      </c>
      <c r="E71" s="13"/>
      <c r="F71" s="13"/>
    </row>
    <row r="72" spans="2:6" ht="29.25" customHeight="1">
      <c r="B72" s="80" t="s">
        <v>38</v>
      </c>
      <c r="C72" s="88"/>
      <c r="D72" s="89">
        <v>78300</v>
      </c>
      <c r="E72" s="13"/>
      <c r="F72" s="13"/>
    </row>
    <row r="73" spans="2:6" ht="29.25" customHeight="1">
      <c r="B73" s="80" t="s">
        <v>39</v>
      </c>
      <c r="C73" s="88"/>
      <c r="D73" s="89">
        <v>2322</v>
      </c>
      <c r="E73" s="13"/>
      <c r="F73" s="13"/>
    </row>
    <row r="74" spans="2:6" ht="29.25" customHeight="1">
      <c r="B74" s="80" t="s">
        <v>1</v>
      </c>
      <c r="C74" s="88"/>
      <c r="D74" s="89">
        <v>25307.8</v>
      </c>
      <c r="E74" s="13"/>
      <c r="F74" s="13"/>
    </row>
    <row r="75" spans="2:6" ht="29.25" customHeight="1" thickBot="1">
      <c r="B75" s="90" t="s">
        <v>13</v>
      </c>
      <c r="C75" s="91"/>
      <c r="D75" s="92">
        <v>0</v>
      </c>
      <c r="E75" s="13"/>
      <c r="F75" s="13"/>
    </row>
    <row r="76" spans="2:6" ht="20.25">
      <c r="B76" s="13"/>
      <c r="C76" s="13"/>
      <c r="D76" s="13"/>
      <c r="E76" s="1"/>
      <c r="F76" s="13"/>
    </row>
    <row r="77" spans="2:6" ht="20.25">
      <c r="B77" s="13"/>
      <c r="C77" s="13"/>
      <c r="D77" s="13"/>
      <c r="E77" s="13"/>
      <c r="F77" s="13"/>
    </row>
    <row r="78" spans="2:4" ht="25.5">
      <c r="B78" s="93" t="s">
        <v>61</v>
      </c>
      <c r="C78" s="94"/>
      <c r="D78" s="94">
        <f>C3+D15-D50</f>
        <v>1035845.9500000002</v>
      </c>
    </row>
    <row r="79" spans="2:4" ht="26.25">
      <c r="B79" s="144" t="s">
        <v>62</v>
      </c>
      <c r="C79" s="95"/>
      <c r="D79" s="145">
        <v>528593.8</v>
      </c>
    </row>
    <row r="80" spans="2:4" ht="32.25" customHeight="1">
      <c r="B80" s="95"/>
      <c r="C80" s="95"/>
      <c r="D80" s="95"/>
    </row>
    <row r="81" spans="2:4" ht="40.5" customHeight="1">
      <c r="B81" s="93" t="s">
        <v>60</v>
      </c>
      <c r="C81" s="96"/>
      <c r="D81" s="97">
        <v>527102.39</v>
      </c>
    </row>
  </sheetData>
  <sheetProtection/>
  <mergeCells count="5">
    <mergeCell ref="G25:M25"/>
    <mergeCell ref="G24:N24"/>
    <mergeCell ref="B1:F1"/>
    <mergeCell ref="B5:F5"/>
    <mergeCell ref="B17:F17"/>
  </mergeCells>
  <printOptions horizontalCentered="1"/>
  <pageMargins left="0.38" right="0.29" top="0.3937007874015748" bottom="0.41" header="0.35" footer="0.41"/>
  <pageSetup fitToHeight="4" fitToWidth="1" horizontalDpi="600" verticalDpi="600" orientation="landscape" paperSize="9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2016-06-02T16:07:51Z</cp:lastPrinted>
  <dcterms:created xsi:type="dcterms:W3CDTF">2006-12-11T07:53:20Z</dcterms:created>
  <dcterms:modified xsi:type="dcterms:W3CDTF">2016-06-03T09:03:02Z</dcterms:modified>
  <cp:category/>
  <cp:version/>
  <cp:contentType/>
  <cp:contentStatus/>
</cp:coreProperties>
</file>