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1955" activeTab="0"/>
  </bookViews>
  <sheets>
    <sheet name="Смета бюджета" sheetId="1" r:id="rId1"/>
    <sheet name="Цел.программы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З/плата как совместителя, но не менее прожиточного минимума</t>
        </r>
      </text>
    </comment>
  </commentList>
</comments>
</file>

<file path=xl/sharedStrings.xml><?xml version="1.0" encoding="utf-8"?>
<sst xmlns="http://schemas.openxmlformats.org/spreadsheetml/2006/main" count="96" uniqueCount="86">
  <si>
    <t>Код</t>
  </si>
  <si>
    <t>Статья доходов</t>
  </si>
  <si>
    <t>Членские взносы</t>
  </si>
  <si>
    <t>Статья расходов</t>
  </si>
  <si>
    <t>Персонал (ФОТ)</t>
  </si>
  <si>
    <t>Исполнительный директор</t>
  </si>
  <si>
    <t>Бухгалтер</t>
  </si>
  <si>
    <t>3</t>
  </si>
  <si>
    <t>Всего</t>
  </si>
  <si>
    <t>Перевод методических пособий и документов IB</t>
  </si>
  <si>
    <t>Программы</t>
  </si>
  <si>
    <t>1</t>
  </si>
  <si>
    <t>Руб.</t>
  </si>
  <si>
    <t>Услуги сторонних организаций</t>
  </si>
  <si>
    <t>Услуги банка</t>
  </si>
  <si>
    <t>ДОХОДЫ</t>
  </si>
  <si>
    <t xml:space="preserve">            РАСХОДЫ</t>
  </si>
  <si>
    <t>Представительские расходы</t>
  </si>
  <si>
    <t>Аренда помещения</t>
  </si>
  <si>
    <t>Канцелярские, хозяйственные товары</t>
  </si>
  <si>
    <t>2</t>
  </si>
  <si>
    <t>Секретарь</t>
  </si>
  <si>
    <t>Информационное обеспечение АШМБ</t>
  </si>
  <si>
    <t>Экспертиза образовательных программ IB</t>
  </si>
  <si>
    <t>Целевые программы АШМБ</t>
  </si>
  <si>
    <t>Семинары, круглые столы</t>
  </si>
  <si>
    <t>Приложение к бюджету АШМБ</t>
  </si>
  <si>
    <t>на 2010-2011 г.г.</t>
  </si>
  <si>
    <t>Вступительные взносы</t>
  </si>
  <si>
    <t>Почтовые расходы</t>
  </si>
  <si>
    <t>Внесение изменений в Устав</t>
  </si>
  <si>
    <t>Конференции, семинары</t>
  </si>
  <si>
    <t xml:space="preserve">Конференции, семинары </t>
  </si>
  <si>
    <t>Госпошлина за внесение изменений</t>
  </si>
  <si>
    <t>Семинары</t>
  </si>
  <si>
    <t>ИТОГО расходов</t>
  </si>
  <si>
    <t>ИТОГО доходов</t>
  </si>
  <si>
    <t>Сальдо</t>
  </si>
  <si>
    <t>Благотворительные пожертвования на уставную деятельность</t>
  </si>
  <si>
    <t>Регистрация домена</t>
  </si>
  <si>
    <t>Представление интересов АШМБ в других городах и странах</t>
  </si>
  <si>
    <t>Привлечение экспертов</t>
  </si>
  <si>
    <t>Оплата услуг экспертов</t>
  </si>
  <si>
    <t>сумма по бюджету (план)</t>
  </si>
  <si>
    <t xml:space="preserve">Командировочные расходы </t>
  </si>
  <si>
    <t xml:space="preserve"> - возмещение расходов на транфер до аэропорта - 590,00</t>
  </si>
  <si>
    <t>Поставщики работ, услуг, материалов</t>
  </si>
  <si>
    <t>Покупатели и Заказчики</t>
  </si>
  <si>
    <t>НДС</t>
  </si>
  <si>
    <t>Налог на прибыль</t>
  </si>
  <si>
    <t>Расчеты по соц. страхованию</t>
  </si>
  <si>
    <t>Расчет с прочими дебеторами и кредиторами</t>
  </si>
  <si>
    <t>разница (факт-план), "+"-перерасход "-" - экономия</t>
  </si>
  <si>
    <t>фактически получено:</t>
  </si>
  <si>
    <t>сумма фактич. расхода по начислению</t>
  </si>
  <si>
    <t>сумма фактич. доходов по начислению</t>
  </si>
  <si>
    <t>разница (факт-план), "+"-доход /  "-"  недобор средств</t>
  </si>
  <si>
    <t>в т.ч.</t>
  </si>
  <si>
    <t>Отчет об исполнение бюджета АШМБ за 2012 год.</t>
  </si>
  <si>
    <t xml:space="preserve">Остаток средств на 01.01.2012 </t>
  </si>
  <si>
    <t>Конференция (Астана)</t>
  </si>
  <si>
    <t>Конференция (Баку)</t>
  </si>
  <si>
    <t xml:space="preserve"> - поступление в счет будущих периодов: 48000,00</t>
  </si>
  <si>
    <t xml:space="preserve"> - проживание, перелет - 69 850,00</t>
  </si>
  <si>
    <t xml:space="preserve"> - суточные 7 дней - 9 700,00 (1500 * 6 дней, 700*1день)</t>
  </si>
  <si>
    <t xml:space="preserve"> - налоги с оплаты труда - 9 032,98</t>
  </si>
  <si>
    <t xml:space="preserve"> - оплата труда - 33 332 ,00</t>
  </si>
  <si>
    <t xml:space="preserve"> - НДС - 22 387,12</t>
  </si>
  <si>
    <t xml:space="preserve"> - комиссия банка - 2 394,11</t>
  </si>
  <si>
    <t xml:space="preserve"> - Налог на прибыль - 5322,76</t>
  </si>
  <si>
    <t>Налоги и сборы по оплате труда</t>
  </si>
  <si>
    <t>Оплата услуг нотариуса</t>
  </si>
  <si>
    <t>Оплата услуг регистратора</t>
  </si>
  <si>
    <t>Списание долгов прошлых периодов</t>
  </si>
  <si>
    <t>Дебеторская задолженность по состоянию на 01.01.13</t>
  </si>
  <si>
    <t>Кредиторская задолженность по состоянию на 01.01.13</t>
  </si>
  <si>
    <t>НДФЛ</t>
  </si>
  <si>
    <t>Задолженность по оплате труда</t>
  </si>
  <si>
    <t>Расчеты с подотчетными лицами</t>
  </si>
  <si>
    <t>Уменьшение налога на прибыль в течение года:</t>
  </si>
  <si>
    <t>Остаток на расчетном счете на 01.01.2013г.</t>
  </si>
  <si>
    <t>Остаток средств на 01.01.2013г</t>
  </si>
  <si>
    <t>из них:                                      - за услуги - 100 600,00</t>
  </si>
  <si>
    <t>Мадрид:                                   - регистрационный взнос - 38 494,13</t>
  </si>
  <si>
    <t>Налоги с оплаты труда</t>
  </si>
  <si>
    <t>из них:                               - покрытие долгов прошлых периодов: 300 000,00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</si>
</sst>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&quot;р.&quot;_-;\-* #,##0.000&quot;р.&quot;_-;_-* &quot;-&quot;??&quot;р.&quot;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0">
    <font>
      <sz val="10"/>
      <name val="Arial"/>
      <family val="0"/>
    </font>
    <font>
      <sz val="12"/>
      <name val="Verdana"/>
      <family val="2"/>
    </font>
    <font>
      <b/>
      <sz val="12"/>
      <name val="Times New Roman"/>
      <family val="1"/>
    </font>
    <font>
      <b/>
      <sz val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b/>
      <sz val="16"/>
      <name val="Verdana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3" fillId="0" borderId="13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 indent="1"/>
    </xf>
    <xf numFmtId="49" fontId="6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77" fontId="7" fillId="0" borderId="0" xfId="42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7" fontId="10" fillId="0" borderId="0" xfId="42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4" fontId="7" fillId="0" borderId="16" xfId="0" applyNumberFormat="1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left"/>
    </xf>
    <xf numFmtId="4" fontId="7" fillId="0" borderId="19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20" xfId="0" applyFont="1" applyBorder="1" applyAlignment="1">
      <alignment vertical="top" wrapText="1"/>
    </xf>
    <xf numFmtId="3" fontId="7" fillId="0" borderId="21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7" fillId="0" borderId="24" xfId="0" applyFont="1" applyBorder="1" applyAlignment="1">
      <alignment vertical="top" wrapText="1"/>
    </xf>
    <xf numFmtId="3" fontId="7" fillId="0" borderId="25" xfId="0" applyNumberFormat="1" applyFont="1" applyBorder="1" applyAlignment="1">
      <alignment horizontal="left" vertical="top" wrapText="1"/>
    </xf>
    <xf numFmtId="0" fontId="12" fillId="0" borderId="2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7" fillId="0" borderId="29" xfId="0" applyFont="1" applyBorder="1" applyAlignment="1">
      <alignment vertical="top" wrapText="1"/>
    </xf>
    <xf numFmtId="4" fontId="7" fillId="0" borderId="30" xfId="0" applyNumberFormat="1" applyFont="1" applyBorder="1" applyAlignment="1">
      <alignment horizontal="left" vertical="top" wrapText="1"/>
    </xf>
    <xf numFmtId="4" fontId="7" fillId="0" borderId="31" xfId="0" applyNumberFormat="1" applyFont="1" applyBorder="1" applyAlignment="1">
      <alignment horizontal="left"/>
    </xf>
    <xf numFmtId="4" fontId="7" fillId="0" borderId="32" xfId="0" applyNumberFormat="1" applyFont="1" applyBorder="1" applyAlignment="1">
      <alignment horizontal="left"/>
    </xf>
    <xf numFmtId="0" fontId="7" fillId="0" borderId="33" xfId="0" applyFont="1" applyBorder="1" applyAlignment="1">
      <alignment vertical="top" wrapText="1"/>
    </xf>
    <xf numFmtId="4" fontId="7" fillId="0" borderId="34" xfId="0" applyNumberFormat="1" applyFont="1" applyBorder="1" applyAlignment="1">
      <alignment horizontal="left" vertical="top" wrapText="1"/>
    </xf>
    <xf numFmtId="4" fontId="7" fillId="0" borderId="35" xfId="0" applyNumberFormat="1" applyFont="1" applyBorder="1" applyAlignment="1">
      <alignment horizontal="left"/>
    </xf>
    <xf numFmtId="4" fontId="7" fillId="0" borderId="36" xfId="0" applyNumberFormat="1" applyFont="1" applyBorder="1" applyAlignment="1">
      <alignment horizontal="left"/>
    </xf>
    <xf numFmtId="0" fontId="11" fillId="0" borderId="37" xfId="0" applyFont="1" applyBorder="1" applyAlignment="1">
      <alignment vertical="top" wrapText="1"/>
    </xf>
    <xf numFmtId="4" fontId="11" fillId="0" borderId="38" xfId="0" applyNumberFormat="1" applyFont="1" applyBorder="1" applyAlignment="1">
      <alignment horizontal="right" vertical="top" wrapText="1"/>
    </xf>
    <xf numFmtId="4" fontId="11" fillId="0" borderId="39" xfId="0" applyNumberFormat="1" applyFont="1" applyBorder="1" applyAlignment="1">
      <alignment vertical="top"/>
    </xf>
    <xf numFmtId="4" fontId="11" fillId="0" borderId="40" xfId="0" applyNumberFormat="1" applyFont="1" applyBorder="1" applyAlignment="1">
      <alignment vertical="top"/>
    </xf>
    <xf numFmtId="0" fontId="11" fillId="0" borderId="41" xfId="0" applyFont="1" applyBorder="1" applyAlignment="1">
      <alignment vertical="top" wrapText="1"/>
    </xf>
    <xf numFmtId="4" fontId="11" fillId="0" borderId="42" xfId="0" applyNumberFormat="1" applyFont="1" applyBorder="1" applyAlignment="1">
      <alignment horizontal="right" vertical="top" wrapText="1"/>
    </xf>
    <xf numFmtId="4" fontId="11" fillId="0" borderId="43" xfId="0" applyNumberFormat="1" applyFont="1" applyBorder="1" applyAlignment="1">
      <alignment vertical="top"/>
    </xf>
    <xf numFmtId="4" fontId="11" fillId="0" borderId="27" xfId="0" applyNumberFormat="1" applyFont="1" applyBorder="1" applyAlignment="1">
      <alignment vertical="top"/>
    </xf>
    <xf numFmtId="4" fontId="11" fillId="0" borderId="28" xfId="0" applyNumberFormat="1" applyFont="1" applyBorder="1" applyAlignment="1">
      <alignment vertical="top"/>
    </xf>
    <xf numFmtId="0" fontId="7" fillId="0" borderId="29" xfId="0" applyFont="1" applyBorder="1" applyAlignment="1">
      <alignment horizontal="left" vertical="top" wrapText="1"/>
    </xf>
    <xf numFmtId="4" fontId="7" fillId="0" borderId="31" xfId="0" applyNumberFormat="1" applyFont="1" applyBorder="1" applyAlignment="1">
      <alignment horizontal="left" vertical="top"/>
    </xf>
    <xf numFmtId="4" fontId="7" fillId="0" borderId="32" xfId="0" applyNumberFormat="1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4" xfId="0" applyFont="1" applyBorder="1" applyAlignment="1">
      <alignment/>
    </xf>
    <xf numFmtId="4" fontId="7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44" xfId="0" applyNumberFormat="1" applyFont="1" applyBorder="1" applyAlignment="1">
      <alignment horizontal="center" vertical="top" wrapText="1"/>
    </xf>
    <xf numFmtId="4" fontId="7" fillId="0" borderId="35" xfId="0" applyNumberFormat="1" applyFont="1" applyBorder="1" applyAlignment="1">
      <alignment horizontal="left" vertical="top"/>
    </xf>
    <xf numFmtId="4" fontId="7" fillId="0" borderId="36" xfId="0" applyNumberFormat="1" applyFont="1" applyBorder="1" applyAlignment="1">
      <alignment horizontal="left" vertical="top"/>
    </xf>
    <xf numFmtId="4" fontId="11" fillId="0" borderId="35" xfId="0" applyNumberFormat="1" applyFont="1" applyBorder="1" applyAlignment="1">
      <alignment horizontal="right" vertical="top"/>
    </xf>
    <xf numFmtId="4" fontId="7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" fontId="7" fillId="0" borderId="25" xfId="0" applyNumberFormat="1" applyFont="1" applyBorder="1" applyAlignment="1">
      <alignment horizontal="left" vertical="top" wrapText="1"/>
    </xf>
    <xf numFmtId="4" fontId="11" fillId="0" borderId="27" xfId="0" applyNumberFormat="1" applyFont="1" applyBorder="1" applyAlignment="1">
      <alignment vertical="top" wrapText="1"/>
    </xf>
    <xf numFmtId="4" fontId="11" fillId="0" borderId="28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4" fontId="7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0" fontId="11" fillId="0" borderId="20" xfId="0" applyFont="1" applyBorder="1" applyAlignment="1">
      <alignment vertical="top" wrapText="1"/>
    </xf>
    <xf numFmtId="4" fontId="11" fillId="0" borderId="21" xfId="0" applyNumberFormat="1" applyFont="1" applyBorder="1" applyAlignment="1">
      <alignment horizontal="right" vertical="top"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18" xfId="0" applyNumberFormat="1" applyFont="1" applyBorder="1" applyAlignment="1">
      <alignment horizontal="left" vertical="top"/>
    </xf>
    <xf numFmtId="4" fontId="7" fillId="0" borderId="19" xfId="0" applyNumberFormat="1" applyFont="1" applyBorder="1" applyAlignment="1">
      <alignment horizontal="left" vertical="top"/>
    </xf>
    <xf numFmtId="4" fontId="11" fillId="0" borderId="18" xfId="0" applyNumberFormat="1" applyFont="1" applyBorder="1" applyAlignment="1">
      <alignment horizontal="right" vertical="top"/>
    </xf>
    <xf numFmtId="4" fontId="11" fillId="0" borderId="45" xfId="0" applyNumberFormat="1" applyFont="1" applyBorder="1" applyAlignment="1">
      <alignment vertical="top"/>
    </xf>
    <xf numFmtId="0" fontId="7" fillId="0" borderId="46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4" fontId="7" fillId="0" borderId="21" xfId="0" applyNumberFormat="1" applyFont="1" applyBorder="1" applyAlignment="1">
      <alignment horizontal="left" vertical="top" wrapText="1"/>
    </xf>
    <xf numFmtId="4" fontId="11" fillId="0" borderId="22" xfId="0" applyNumberFormat="1" applyFont="1" applyBorder="1" applyAlignment="1">
      <alignment horizontal="left" vertical="top" wrapText="1"/>
    </xf>
    <xf numFmtId="4" fontId="11" fillId="0" borderId="23" xfId="0" applyNumberFormat="1" applyFont="1" applyBorder="1" applyAlignment="1">
      <alignment horizontal="left" vertical="top" wrapText="1"/>
    </xf>
    <xf numFmtId="0" fontId="7" fillId="0" borderId="48" xfId="0" applyFont="1" applyBorder="1" applyAlignment="1">
      <alignment vertical="top" wrapText="1"/>
    </xf>
    <xf numFmtId="4" fontId="11" fillId="0" borderId="27" xfId="0" applyNumberFormat="1" applyFont="1" applyBorder="1" applyAlignment="1">
      <alignment horizontal="left" vertical="top" wrapText="1"/>
    </xf>
    <xf numFmtId="4" fontId="11" fillId="0" borderId="28" xfId="0" applyNumberFormat="1" applyFont="1" applyBorder="1" applyAlignment="1">
      <alignment horizontal="left" vertical="top" wrapText="1"/>
    </xf>
    <xf numFmtId="0" fontId="11" fillId="0" borderId="49" xfId="0" applyFont="1" applyBorder="1" applyAlignment="1">
      <alignment vertical="top" wrapText="1"/>
    </xf>
    <xf numFmtId="4" fontId="11" fillId="0" borderId="50" xfId="0" applyNumberFormat="1" applyFont="1" applyBorder="1" applyAlignment="1">
      <alignment horizontal="right" vertical="top" wrapText="1"/>
    </xf>
    <xf numFmtId="4" fontId="11" fillId="0" borderId="51" xfId="0" applyNumberFormat="1" applyFont="1" applyBorder="1" applyAlignment="1">
      <alignment vertical="top"/>
    </xf>
    <xf numFmtId="4" fontId="11" fillId="0" borderId="23" xfId="0" applyNumberFormat="1" applyFont="1" applyBorder="1" applyAlignment="1">
      <alignment vertical="top"/>
    </xf>
    <xf numFmtId="0" fontId="11" fillId="0" borderId="47" xfId="0" applyFont="1" applyBorder="1" applyAlignment="1">
      <alignment vertical="top" wrapText="1"/>
    </xf>
    <xf numFmtId="4" fontId="11" fillId="0" borderId="22" xfId="0" applyNumberFormat="1" applyFont="1" applyBorder="1" applyAlignment="1">
      <alignment horizontal="right" vertical="top" wrapText="1"/>
    </xf>
    <xf numFmtId="4" fontId="11" fillId="0" borderId="22" xfId="0" applyNumberFormat="1" applyFont="1" applyBorder="1" applyAlignment="1">
      <alignment vertical="top" wrapText="1"/>
    </xf>
    <xf numFmtId="4" fontId="11" fillId="0" borderId="22" xfId="0" applyNumberFormat="1" applyFont="1" applyBorder="1" applyAlignment="1">
      <alignment horizontal="right" vertical="top"/>
    </xf>
    <xf numFmtId="4" fontId="11" fillId="0" borderId="23" xfId="0" applyNumberFormat="1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4" fontId="11" fillId="0" borderId="53" xfId="0" applyNumberFormat="1" applyFont="1" applyBorder="1" applyAlignment="1">
      <alignment horizontal="right" vertical="top" wrapText="1"/>
    </xf>
    <xf numFmtId="4" fontId="11" fillId="0" borderId="54" xfId="0" applyNumberFormat="1" applyFont="1" applyBorder="1" applyAlignment="1">
      <alignment vertical="top" wrapText="1"/>
    </xf>
    <xf numFmtId="4" fontId="11" fillId="0" borderId="45" xfId="0" applyNumberFormat="1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4" fontId="12" fillId="0" borderId="54" xfId="0" applyNumberFormat="1" applyFont="1" applyBorder="1" applyAlignment="1">
      <alignment vertical="top"/>
    </xf>
    <xf numFmtId="4" fontId="12" fillId="0" borderId="39" xfId="0" applyNumberFormat="1" applyFont="1" applyBorder="1" applyAlignment="1">
      <alignment vertical="top"/>
    </xf>
    <xf numFmtId="4" fontId="12" fillId="0" borderId="40" xfId="0" applyNumberFormat="1" applyFont="1" applyBorder="1" applyAlignment="1">
      <alignment vertical="top"/>
    </xf>
    <xf numFmtId="4" fontId="11" fillId="0" borderId="22" xfId="0" applyNumberFormat="1" applyFont="1" applyBorder="1" applyAlignment="1">
      <alignment wrapText="1"/>
    </xf>
    <xf numFmtId="4" fontId="11" fillId="0" borderId="54" xfId="0" applyNumberFormat="1" applyFont="1" applyBorder="1" applyAlignment="1">
      <alignment wrapText="1"/>
    </xf>
    <xf numFmtId="4" fontId="11" fillId="0" borderId="45" xfId="0" applyNumberFormat="1" applyFont="1" applyBorder="1" applyAlignment="1">
      <alignment wrapText="1"/>
    </xf>
    <xf numFmtId="0" fontId="11" fillId="0" borderId="56" xfId="0" applyFont="1" applyBorder="1" applyAlignment="1">
      <alignment vertical="top" wrapText="1"/>
    </xf>
    <xf numFmtId="4" fontId="11" fillId="0" borderId="39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0" fontId="11" fillId="0" borderId="24" xfId="0" applyFont="1" applyBorder="1" applyAlignment="1">
      <alignment vertical="top" wrapText="1"/>
    </xf>
    <xf numFmtId="4" fontId="11" fillId="0" borderId="25" xfId="0" applyNumberFormat="1" applyFont="1" applyBorder="1" applyAlignment="1">
      <alignment horizontal="right" vertical="top" wrapText="1"/>
    </xf>
    <xf numFmtId="4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7" xfId="0" applyNumberFormat="1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0" fillId="0" borderId="0" xfId="0" applyFont="1" applyAlignment="1" applyProtection="1">
      <alignment shrinkToFit="1"/>
      <protection locked="0"/>
    </xf>
    <xf numFmtId="0" fontId="7" fillId="0" borderId="14" xfId="0" applyFont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57" xfId="0" applyFont="1" applyBorder="1" applyAlignment="1" applyProtection="1">
      <alignment/>
      <protection locked="0"/>
    </xf>
    <xf numFmtId="0" fontId="11" fillId="0" borderId="58" xfId="0" applyFont="1" applyBorder="1" applyAlignment="1">
      <alignment/>
    </xf>
    <xf numFmtId="4" fontId="7" fillId="0" borderId="36" xfId="0" applyNumberFormat="1" applyFont="1" applyBorder="1" applyAlignment="1">
      <alignment/>
    </xf>
    <xf numFmtId="0" fontId="11" fillId="0" borderId="52" xfId="0" applyFont="1" applyBorder="1" applyAlignment="1" applyProtection="1">
      <alignment shrinkToFit="1"/>
      <protection locked="0"/>
    </xf>
    <xf numFmtId="0" fontId="11" fillId="0" borderId="59" xfId="0" applyFont="1" applyBorder="1" applyAlignment="1">
      <alignment/>
    </xf>
    <xf numFmtId="4" fontId="11" fillId="0" borderId="6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56" xfId="0" applyFont="1" applyBorder="1" applyAlignment="1" applyProtection="1">
      <alignment shrinkToFit="1"/>
      <protection locked="0"/>
    </xf>
    <xf numFmtId="0" fontId="11" fillId="0" borderId="61" xfId="0" applyFont="1" applyBorder="1" applyAlignment="1">
      <alignment/>
    </xf>
    <xf numFmtId="4" fontId="11" fillId="0" borderId="62" xfId="0" applyNumberFormat="1" applyFont="1" applyBorder="1" applyAlignment="1">
      <alignment horizontal="left"/>
    </xf>
    <xf numFmtId="0" fontId="11" fillId="0" borderId="56" xfId="0" applyFont="1" applyBorder="1" applyAlignment="1">
      <alignment/>
    </xf>
    <xf numFmtId="0" fontId="11" fillId="0" borderId="12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4" fontId="11" fillId="0" borderId="36" xfId="0" applyNumberFormat="1" applyFont="1" applyBorder="1" applyAlignment="1">
      <alignment horizontal="left"/>
    </xf>
    <xf numFmtId="0" fontId="11" fillId="0" borderId="47" xfId="0" applyFont="1" applyBorder="1" applyAlignment="1">
      <alignment/>
    </xf>
    <xf numFmtId="4" fontId="11" fillId="0" borderId="23" xfId="0" applyNumberFormat="1" applyFont="1" applyBorder="1" applyAlignment="1">
      <alignment horizontal="left"/>
    </xf>
    <xf numFmtId="0" fontId="11" fillId="0" borderId="63" xfId="0" applyFont="1" applyBorder="1" applyAlignment="1">
      <alignment/>
    </xf>
    <xf numFmtId="4" fontId="11" fillId="0" borderId="40" xfId="0" applyNumberFormat="1" applyFont="1" applyBorder="1" applyAlignment="1">
      <alignment horizontal="left"/>
    </xf>
    <xf numFmtId="0" fontId="11" fillId="0" borderId="48" xfId="0" applyFont="1" applyBorder="1" applyAlignment="1">
      <alignment/>
    </xf>
    <xf numFmtId="0" fontId="11" fillId="0" borderId="26" xfId="0" applyFont="1" applyBorder="1" applyAlignment="1">
      <alignment/>
    </xf>
    <xf numFmtId="4" fontId="11" fillId="0" borderId="28" xfId="0" applyNumberFormat="1" applyFont="1" applyBorder="1" applyAlignment="1">
      <alignment horizontal="left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1" fontId="13" fillId="0" borderId="0" xfId="58" applyFont="1" applyAlignment="1">
      <alignment/>
    </xf>
    <xf numFmtId="171" fontId="13" fillId="0" borderId="0" xfId="58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1"/>
  <sheetViews>
    <sheetView tabSelected="1" zoomScale="75" zoomScaleNormal="75" zoomScalePageLayoutView="0" workbookViewId="0" topLeftCell="B1">
      <selection activeCell="G23" sqref="G23"/>
    </sheetView>
  </sheetViews>
  <sheetFormatPr defaultColWidth="9.140625" defaultRowHeight="12.75"/>
  <cols>
    <col min="1" max="1" width="0.13671875" style="20" hidden="1" customWidth="1"/>
    <col min="2" max="2" width="47.8515625" style="20" customWidth="1"/>
    <col min="3" max="3" width="28.7109375" style="20" customWidth="1"/>
    <col min="4" max="4" width="38.421875" style="20" customWidth="1"/>
    <col min="5" max="5" width="39.57421875" style="20" customWidth="1"/>
    <col min="6" max="6" width="33.00390625" style="20" customWidth="1"/>
    <col min="7" max="7" width="16.00390625" style="20" customWidth="1"/>
    <col min="8" max="10" width="9.140625" style="20" customWidth="1"/>
    <col min="11" max="11" width="8.140625" style="20" customWidth="1"/>
    <col min="12" max="16384" width="9.140625" style="20" customWidth="1"/>
  </cols>
  <sheetData>
    <row r="1" spans="2:6" ht="25.5">
      <c r="B1" s="170" t="s">
        <v>58</v>
      </c>
      <c r="C1" s="170"/>
      <c r="D1" s="170"/>
      <c r="E1" s="170"/>
      <c r="F1" s="170"/>
    </row>
    <row r="2" spans="2:3" ht="20.25">
      <c r="B2" s="19"/>
      <c r="C2" s="19"/>
    </row>
    <row r="3" spans="2:3" ht="20.25">
      <c r="B3" s="17" t="s">
        <v>59</v>
      </c>
      <c r="C3" s="18">
        <v>564778.69</v>
      </c>
    </row>
    <row r="4" spans="2:3" ht="20.25">
      <c r="B4" s="21"/>
      <c r="C4" s="22"/>
    </row>
    <row r="5" spans="2:6" s="23" customFormat="1" ht="20.25">
      <c r="B5" s="171" t="s">
        <v>15</v>
      </c>
      <c r="C5" s="171"/>
      <c r="D5" s="171"/>
      <c r="E5" s="171"/>
      <c r="F5" s="171"/>
    </row>
    <row r="6" ht="21" thickBot="1"/>
    <row r="7" spans="2:14" s="23" customFormat="1" ht="45.75" customHeight="1" thickBot="1">
      <c r="B7" s="24" t="s">
        <v>1</v>
      </c>
      <c r="C7" s="25" t="s">
        <v>43</v>
      </c>
      <c r="D7" s="26" t="s">
        <v>55</v>
      </c>
      <c r="E7" s="26" t="s">
        <v>56</v>
      </c>
      <c r="F7" s="26" t="s">
        <v>53</v>
      </c>
      <c r="G7" s="27"/>
      <c r="H7" s="17"/>
      <c r="I7" s="17"/>
      <c r="J7" s="17"/>
      <c r="K7" s="17"/>
      <c r="L7" s="17"/>
      <c r="M7" s="17"/>
      <c r="N7" s="17"/>
    </row>
    <row r="8" spans="2:14" ht="21.75" customHeight="1">
      <c r="B8" s="28" t="s">
        <v>2</v>
      </c>
      <c r="C8" s="29">
        <v>1008000</v>
      </c>
      <c r="D8" s="30">
        <v>992000</v>
      </c>
      <c r="E8" s="31">
        <f>D8-C8</f>
        <v>-16000</v>
      </c>
      <c r="F8" s="32">
        <v>980000</v>
      </c>
      <c r="G8" s="33"/>
      <c r="H8" s="33"/>
      <c r="I8" s="33"/>
      <c r="J8" s="33"/>
      <c r="K8" s="33"/>
      <c r="L8" s="33"/>
      <c r="M8" s="33"/>
      <c r="N8" s="33"/>
    </row>
    <row r="9" spans="2:14" ht="75" customHeight="1">
      <c r="B9" s="34"/>
      <c r="C9" s="35"/>
      <c r="D9" s="36"/>
      <c r="E9" s="37"/>
      <c r="F9" s="38" t="s">
        <v>85</v>
      </c>
      <c r="G9" s="33"/>
      <c r="H9" s="33"/>
      <c r="I9" s="33"/>
      <c r="J9" s="33"/>
      <c r="K9" s="33"/>
      <c r="L9" s="33"/>
      <c r="M9" s="33"/>
      <c r="N9" s="33"/>
    </row>
    <row r="10" spans="2:14" ht="69" customHeight="1" thickBot="1">
      <c r="B10" s="39"/>
      <c r="C10" s="40"/>
      <c r="D10" s="41"/>
      <c r="E10" s="42"/>
      <c r="F10" s="43" t="s">
        <v>62</v>
      </c>
      <c r="G10" s="33"/>
      <c r="H10" s="33"/>
      <c r="I10" s="33"/>
      <c r="J10" s="33"/>
      <c r="K10" s="33"/>
      <c r="L10" s="33"/>
      <c r="M10" s="33"/>
      <c r="N10" s="33"/>
    </row>
    <row r="11" spans="2:14" ht="21.75" customHeight="1" thickBot="1">
      <c r="B11" s="44" t="s">
        <v>28</v>
      </c>
      <c r="C11" s="45">
        <v>18000</v>
      </c>
      <c r="D11" s="46">
        <v>24000</v>
      </c>
      <c r="E11" s="46">
        <f aca="true" t="shared" si="0" ref="E11:E17">D11-C11</f>
        <v>6000</v>
      </c>
      <c r="F11" s="47"/>
      <c r="G11" s="33"/>
      <c r="H11" s="33"/>
      <c r="I11" s="33"/>
      <c r="J11" s="33"/>
      <c r="K11" s="33"/>
      <c r="L11" s="33"/>
      <c r="M11" s="33"/>
      <c r="N11" s="33"/>
    </row>
    <row r="12" spans="2:14" ht="21.75" customHeight="1">
      <c r="B12" s="48" t="s">
        <v>32</v>
      </c>
      <c r="C12" s="49">
        <f>C13+C14+C15</f>
        <v>1073200</v>
      </c>
      <c r="D12" s="50">
        <f>SUM(D13:D15)</f>
        <v>1883264.4900000002</v>
      </c>
      <c r="E12" s="50">
        <f t="shared" si="0"/>
        <v>810064.4900000002</v>
      </c>
      <c r="F12" s="51"/>
      <c r="G12" s="33"/>
      <c r="H12" s="33"/>
      <c r="I12" s="33"/>
      <c r="J12" s="33"/>
      <c r="K12" s="33"/>
      <c r="L12" s="33"/>
      <c r="M12" s="33"/>
      <c r="N12" s="33"/>
    </row>
    <row r="13" spans="2:14" ht="23.25" customHeight="1">
      <c r="B13" s="52" t="s">
        <v>60</v>
      </c>
      <c r="C13" s="53">
        <v>873200</v>
      </c>
      <c r="D13" s="54">
        <v>1546894.56</v>
      </c>
      <c r="E13" s="54">
        <f t="shared" si="0"/>
        <v>673694.56</v>
      </c>
      <c r="F13" s="55"/>
      <c r="G13" s="33"/>
      <c r="H13" s="33"/>
      <c r="I13" s="33"/>
      <c r="J13" s="33"/>
      <c r="K13" s="33"/>
      <c r="L13" s="33"/>
      <c r="M13" s="33"/>
      <c r="N13" s="33"/>
    </row>
    <row r="14" spans="2:14" ht="21.75" customHeight="1">
      <c r="B14" s="52" t="s">
        <v>61</v>
      </c>
      <c r="C14" s="53"/>
      <c r="D14" s="54">
        <v>141942.08</v>
      </c>
      <c r="E14" s="54">
        <f t="shared" si="0"/>
        <v>141942.08</v>
      </c>
      <c r="F14" s="55"/>
      <c r="G14" s="33"/>
      <c r="H14" s="33"/>
      <c r="I14" s="33"/>
      <c r="J14" s="33"/>
      <c r="K14" s="33"/>
      <c r="L14" s="33"/>
      <c r="M14" s="33"/>
      <c r="N14" s="33"/>
    </row>
    <row r="15" spans="2:14" ht="24.75" customHeight="1" thickBot="1">
      <c r="B15" s="56" t="s">
        <v>34</v>
      </c>
      <c r="C15" s="57">
        <v>200000</v>
      </c>
      <c r="D15" s="58">
        <v>194427.85</v>
      </c>
      <c r="E15" s="59">
        <f t="shared" si="0"/>
        <v>-5572.149999999994</v>
      </c>
      <c r="F15" s="60"/>
      <c r="G15" s="33"/>
      <c r="H15" s="33"/>
      <c r="I15" s="33"/>
      <c r="J15" s="33"/>
      <c r="K15" s="33"/>
      <c r="L15" s="33"/>
      <c r="M15" s="33"/>
      <c r="N15" s="33"/>
    </row>
    <row r="16" spans="2:14" ht="63" customHeight="1" thickBot="1">
      <c r="B16" s="61" t="s">
        <v>38</v>
      </c>
      <c r="C16" s="45">
        <v>500000</v>
      </c>
      <c r="D16" s="62">
        <v>0</v>
      </c>
      <c r="E16" s="62">
        <f t="shared" si="0"/>
        <v>-500000</v>
      </c>
      <c r="F16" s="63"/>
      <c r="G16" s="33"/>
      <c r="H16" s="33"/>
      <c r="I16" s="33"/>
      <c r="J16" s="33"/>
      <c r="K16" s="33"/>
      <c r="L16" s="33"/>
      <c r="M16" s="33"/>
      <c r="N16" s="33"/>
    </row>
    <row r="17" spans="2:14" ht="24" customHeight="1" thickBot="1">
      <c r="B17" s="44" t="s">
        <v>36</v>
      </c>
      <c r="C17" s="45">
        <f>C8+C11+C12+C16</f>
        <v>2599200</v>
      </c>
      <c r="D17" s="47">
        <f>SUM(D8,D11,D12,D16)</f>
        <v>2899264.49</v>
      </c>
      <c r="E17" s="64">
        <f t="shared" si="0"/>
        <v>300064.4900000002</v>
      </c>
      <c r="F17" s="65"/>
      <c r="G17" s="33"/>
      <c r="H17" s="33"/>
      <c r="I17" s="33"/>
      <c r="J17" s="33"/>
      <c r="K17" s="33"/>
      <c r="L17" s="33"/>
      <c r="M17" s="33"/>
      <c r="N17" s="33"/>
    </row>
    <row r="18" spans="3:14" ht="21" thickBot="1">
      <c r="C18" s="66"/>
      <c r="D18" s="67"/>
      <c r="E18" s="67"/>
      <c r="F18" s="67"/>
      <c r="G18" s="33"/>
      <c r="H18" s="33"/>
      <c r="I18" s="33"/>
      <c r="J18" s="33"/>
      <c r="K18" s="33"/>
      <c r="L18" s="33"/>
      <c r="M18" s="33"/>
      <c r="N18" s="33"/>
    </row>
    <row r="19" spans="2:6" s="33" customFormat="1" ht="27.75" customHeight="1" thickBot="1">
      <c r="B19" s="68" t="s">
        <v>79</v>
      </c>
      <c r="C19" s="69"/>
      <c r="D19" s="70">
        <v>3854.53</v>
      </c>
      <c r="E19" s="67"/>
      <c r="F19" s="67"/>
    </row>
    <row r="20" spans="2:14" s="23" customFormat="1" ht="31.5" customHeight="1">
      <c r="B20" s="172" t="s">
        <v>16</v>
      </c>
      <c r="C20" s="172"/>
      <c r="D20" s="172"/>
      <c r="E20" s="172"/>
      <c r="F20" s="172"/>
      <c r="G20" s="17"/>
      <c r="H20" s="17"/>
      <c r="I20" s="17"/>
      <c r="J20" s="17"/>
      <c r="K20" s="17"/>
      <c r="L20" s="17"/>
      <c r="M20" s="17"/>
      <c r="N20" s="17"/>
    </row>
    <row r="21" spans="2:14" ht="21" thickBot="1">
      <c r="B21" s="71"/>
      <c r="C21" s="71"/>
      <c r="D21" s="67"/>
      <c r="E21" s="67"/>
      <c r="F21" s="67"/>
      <c r="G21" s="33"/>
      <c r="H21" s="33"/>
      <c r="I21" s="33"/>
      <c r="J21" s="33"/>
      <c r="K21" s="33"/>
      <c r="L21" s="33"/>
      <c r="M21" s="33"/>
      <c r="N21" s="33"/>
    </row>
    <row r="22" spans="2:14" s="23" customFormat="1" ht="42" customHeight="1" thickBot="1">
      <c r="B22" s="24" t="s">
        <v>3</v>
      </c>
      <c r="C22" s="25" t="s">
        <v>43</v>
      </c>
      <c r="D22" s="72" t="s">
        <v>54</v>
      </c>
      <c r="E22" s="73" t="s">
        <v>52</v>
      </c>
      <c r="F22" s="72"/>
      <c r="G22" s="17"/>
      <c r="H22" s="17"/>
      <c r="I22" s="17"/>
      <c r="J22" s="17"/>
      <c r="K22" s="17"/>
      <c r="L22" s="17"/>
      <c r="M22" s="17"/>
      <c r="N22" s="17"/>
    </row>
    <row r="23" spans="2:14" ht="27.75" customHeight="1" thickBot="1">
      <c r="B23" s="48" t="s">
        <v>4</v>
      </c>
      <c r="C23" s="49">
        <v>1080000</v>
      </c>
      <c r="D23" s="74">
        <f>SUM(D24:D26)</f>
        <v>1073583.5499999998</v>
      </c>
      <c r="E23" s="74">
        <f>D23-C23</f>
        <v>-6416.450000000186</v>
      </c>
      <c r="F23" s="75"/>
      <c r="G23" s="33"/>
      <c r="H23" s="33"/>
      <c r="I23" s="33"/>
      <c r="J23" s="33"/>
      <c r="K23" s="33"/>
      <c r="L23" s="33"/>
      <c r="M23" s="33"/>
      <c r="N23" s="33"/>
    </row>
    <row r="24" spans="2:14" ht="27.75" customHeight="1" thickBot="1">
      <c r="B24" s="52" t="s">
        <v>5</v>
      </c>
      <c r="C24" s="53">
        <v>600000</v>
      </c>
      <c r="D24" s="54">
        <v>594596.19</v>
      </c>
      <c r="E24" s="76">
        <f>D24-C24</f>
        <v>-5403.810000000056</v>
      </c>
      <c r="F24" s="55"/>
      <c r="G24" s="33"/>
      <c r="H24" s="33"/>
      <c r="I24" s="33"/>
      <c r="J24" s="33"/>
      <c r="K24" s="33"/>
      <c r="L24" s="33"/>
      <c r="M24" s="33"/>
      <c r="N24" s="33"/>
    </row>
    <row r="25" spans="2:14" ht="27.75" customHeight="1" thickBot="1">
      <c r="B25" s="52" t="s">
        <v>6</v>
      </c>
      <c r="C25" s="53">
        <v>300000</v>
      </c>
      <c r="D25" s="54">
        <v>300000</v>
      </c>
      <c r="E25" s="76">
        <f>D25-C25</f>
        <v>0</v>
      </c>
      <c r="F25" s="55"/>
      <c r="G25" s="33"/>
      <c r="H25" s="33"/>
      <c r="I25" s="33"/>
      <c r="J25" s="33"/>
      <c r="K25" s="33"/>
      <c r="L25" s="33"/>
      <c r="M25" s="33"/>
      <c r="N25" s="33"/>
    </row>
    <row r="26" spans="2:14" ht="27.75" customHeight="1" thickBot="1">
      <c r="B26" s="52" t="s">
        <v>21</v>
      </c>
      <c r="C26" s="53">
        <v>180000</v>
      </c>
      <c r="D26" s="54">
        <v>178987.36</v>
      </c>
      <c r="E26" s="76">
        <f>D26-C26</f>
        <v>-1012.640000000014</v>
      </c>
      <c r="F26" s="55"/>
      <c r="G26" s="33"/>
      <c r="H26" s="33"/>
      <c r="I26" s="33"/>
      <c r="J26" s="33"/>
      <c r="K26" s="33"/>
      <c r="L26" s="33"/>
      <c r="M26" s="33"/>
      <c r="N26" s="33"/>
    </row>
    <row r="27" spans="2:14" s="23" customFormat="1" ht="35.25" customHeight="1">
      <c r="B27" s="28" t="s">
        <v>70</v>
      </c>
      <c r="C27" s="29">
        <v>308560</v>
      </c>
      <c r="D27" s="77">
        <v>307762.68</v>
      </c>
      <c r="E27" s="77">
        <f>D27-C27</f>
        <v>-797.320000000007</v>
      </c>
      <c r="F27" s="78"/>
      <c r="G27" s="169"/>
      <c r="H27" s="169"/>
      <c r="I27" s="169"/>
      <c r="J27" s="169"/>
      <c r="K27" s="169"/>
      <c r="L27" s="169"/>
      <c r="M27" s="169"/>
      <c r="N27" s="169"/>
    </row>
    <row r="28" spans="2:14" s="23" customFormat="1" ht="34.5" customHeight="1" thickBot="1">
      <c r="B28" s="39"/>
      <c r="C28" s="80"/>
      <c r="D28" s="81"/>
      <c r="E28" s="81"/>
      <c r="F28" s="82"/>
      <c r="G28" s="168"/>
      <c r="H28" s="169"/>
      <c r="I28" s="169"/>
      <c r="J28" s="169"/>
      <c r="K28" s="169"/>
      <c r="L28" s="169"/>
      <c r="M28" s="169"/>
      <c r="N28" s="79"/>
    </row>
    <row r="29" spans="2:14" s="23" customFormat="1" ht="27" customHeight="1" thickBot="1">
      <c r="B29" s="48" t="s">
        <v>30</v>
      </c>
      <c r="C29" s="49">
        <f>SUM(C30:C32)</f>
        <v>17600</v>
      </c>
      <c r="D29" s="74">
        <f>SUM(D30,D31,D32)</f>
        <v>2100</v>
      </c>
      <c r="E29" s="74">
        <f aca="true" t="shared" si="1" ref="E29:E39">D29-C29</f>
        <v>-15500</v>
      </c>
      <c r="F29" s="75"/>
      <c r="G29" s="84"/>
      <c r="H29" s="85"/>
      <c r="I29" s="85"/>
      <c r="J29" s="85"/>
      <c r="K29" s="85"/>
      <c r="L29" s="17"/>
      <c r="M29" s="17"/>
      <c r="N29" s="17"/>
    </row>
    <row r="30" spans="2:14" s="23" customFormat="1" ht="27" customHeight="1" thickBot="1">
      <c r="B30" s="52" t="s">
        <v>33</v>
      </c>
      <c r="C30" s="53">
        <v>1600</v>
      </c>
      <c r="D30" s="86">
        <v>800</v>
      </c>
      <c r="E30" s="76">
        <f t="shared" si="1"/>
        <v>-800</v>
      </c>
      <c r="F30" s="87"/>
      <c r="G30" s="17"/>
      <c r="H30" s="17"/>
      <c r="I30" s="17"/>
      <c r="J30" s="17"/>
      <c r="K30" s="17"/>
      <c r="L30" s="17"/>
      <c r="M30" s="17"/>
      <c r="N30" s="17"/>
    </row>
    <row r="31" spans="2:14" s="23" customFormat="1" ht="27" customHeight="1" thickBot="1">
      <c r="B31" s="52" t="s">
        <v>71</v>
      </c>
      <c r="C31" s="53">
        <v>1000</v>
      </c>
      <c r="D31" s="86">
        <v>1300</v>
      </c>
      <c r="E31" s="76">
        <f t="shared" si="1"/>
        <v>300</v>
      </c>
      <c r="F31" s="87"/>
      <c r="G31" s="17"/>
      <c r="H31" s="17"/>
      <c r="I31" s="17"/>
      <c r="J31" s="17"/>
      <c r="K31" s="17"/>
      <c r="L31" s="17"/>
      <c r="M31" s="17"/>
      <c r="N31" s="17"/>
    </row>
    <row r="32" spans="2:14" s="23" customFormat="1" ht="27" customHeight="1" thickBot="1">
      <c r="B32" s="88" t="s">
        <v>72</v>
      </c>
      <c r="C32" s="89">
        <v>15000</v>
      </c>
      <c r="D32" s="90">
        <v>0</v>
      </c>
      <c r="E32" s="76">
        <f t="shared" si="1"/>
        <v>-15000</v>
      </c>
      <c r="F32" s="91"/>
      <c r="G32" s="17"/>
      <c r="H32" s="17"/>
      <c r="I32" s="17"/>
      <c r="J32" s="17"/>
      <c r="K32" s="17"/>
      <c r="L32" s="17"/>
      <c r="M32" s="17"/>
      <c r="N32" s="17"/>
    </row>
    <row r="33" spans="2:14" ht="33.75" customHeight="1" thickBot="1">
      <c r="B33" s="48" t="s">
        <v>13</v>
      </c>
      <c r="C33" s="49">
        <f>C34+C35+C36+C37</f>
        <v>38200</v>
      </c>
      <c r="D33" s="74">
        <f>SUM(D37,D36,D35,D34)</f>
        <v>36669.03</v>
      </c>
      <c r="E33" s="92">
        <f t="shared" si="1"/>
        <v>-1530.9700000000012</v>
      </c>
      <c r="F33" s="93"/>
      <c r="G33" s="33"/>
      <c r="H33" s="33"/>
      <c r="I33" s="33"/>
      <c r="J33" s="33"/>
      <c r="K33" s="33"/>
      <c r="L33" s="33"/>
      <c r="M33" s="33"/>
      <c r="N33" s="33"/>
    </row>
    <row r="34" spans="2:14" s="23" customFormat="1" ht="33.75" customHeight="1" thickBot="1">
      <c r="B34" s="52" t="s">
        <v>18</v>
      </c>
      <c r="C34" s="53">
        <v>2600</v>
      </c>
      <c r="D34" s="54">
        <v>2032.46</v>
      </c>
      <c r="E34" s="94">
        <f t="shared" si="1"/>
        <v>-567.54</v>
      </c>
      <c r="F34" s="95"/>
      <c r="G34" s="17"/>
      <c r="H34" s="17"/>
      <c r="I34" s="17"/>
      <c r="J34" s="17"/>
      <c r="K34" s="17"/>
      <c r="L34" s="17"/>
      <c r="M34" s="17"/>
      <c r="N34" s="17"/>
    </row>
    <row r="35" spans="2:14" ht="33.75" customHeight="1" thickBot="1">
      <c r="B35" s="52" t="s">
        <v>39</v>
      </c>
      <c r="C35" s="53">
        <v>600</v>
      </c>
      <c r="D35" s="54">
        <v>1200</v>
      </c>
      <c r="E35" s="94">
        <f t="shared" si="1"/>
        <v>600</v>
      </c>
      <c r="F35" s="55"/>
      <c r="G35" s="33"/>
      <c r="H35" s="33"/>
      <c r="I35" s="33"/>
      <c r="J35" s="33"/>
      <c r="K35" s="33"/>
      <c r="L35" s="33"/>
      <c r="M35" s="33"/>
      <c r="N35" s="33"/>
    </row>
    <row r="36" spans="2:14" ht="33.75" customHeight="1" thickBot="1">
      <c r="B36" s="52" t="s">
        <v>29</v>
      </c>
      <c r="C36" s="53">
        <v>5000</v>
      </c>
      <c r="D36" s="54">
        <v>3909.46</v>
      </c>
      <c r="E36" s="94">
        <f t="shared" si="1"/>
        <v>-1090.54</v>
      </c>
      <c r="F36" s="55"/>
      <c r="G36" s="33"/>
      <c r="H36" s="33"/>
      <c r="I36" s="33"/>
      <c r="J36" s="33"/>
      <c r="K36" s="33"/>
      <c r="L36" s="33"/>
      <c r="M36" s="33"/>
      <c r="N36" s="33"/>
    </row>
    <row r="37" spans="2:14" ht="33.75" customHeight="1" thickBot="1">
      <c r="B37" s="56" t="s">
        <v>14</v>
      </c>
      <c r="C37" s="57">
        <v>30000</v>
      </c>
      <c r="D37" s="58">
        <v>29527.11</v>
      </c>
      <c r="E37" s="94">
        <f t="shared" si="1"/>
        <v>-472.8899999999994</v>
      </c>
      <c r="F37" s="60"/>
      <c r="G37" s="33"/>
      <c r="H37" s="33"/>
      <c r="I37" s="33"/>
      <c r="J37" s="33"/>
      <c r="K37" s="33"/>
      <c r="L37" s="33"/>
      <c r="M37" s="33"/>
      <c r="N37" s="33"/>
    </row>
    <row r="38" spans="2:14" ht="49.5" customHeight="1" thickBot="1">
      <c r="B38" s="28" t="s">
        <v>19</v>
      </c>
      <c r="C38" s="29">
        <v>3000</v>
      </c>
      <c r="D38" s="92">
        <v>0</v>
      </c>
      <c r="E38" s="62">
        <f t="shared" si="1"/>
        <v>-3000</v>
      </c>
      <c r="F38" s="63"/>
      <c r="G38" s="33"/>
      <c r="H38" s="33"/>
      <c r="I38" s="33"/>
      <c r="J38" s="33"/>
      <c r="K38" s="33"/>
      <c r="L38" s="33"/>
      <c r="M38" s="33"/>
      <c r="N38" s="33"/>
    </row>
    <row r="39" spans="2:14" ht="49.5" customHeight="1">
      <c r="B39" s="96" t="s">
        <v>44</v>
      </c>
      <c r="C39" s="29">
        <v>120000</v>
      </c>
      <c r="D39" s="92">
        <v>118634.13</v>
      </c>
      <c r="E39" s="92">
        <f t="shared" si="1"/>
        <v>-1365.8699999999953</v>
      </c>
      <c r="F39" s="93"/>
      <c r="G39" s="168"/>
      <c r="H39" s="168"/>
      <c r="I39" s="168"/>
      <c r="J39" s="168"/>
      <c r="K39" s="168"/>
      <c r="L39" s="168"/>
      <c r="M39" s="168"/>
      <c r="N39" s="168"/>
    </row>
    <row r="40" spans="2:14" ht="60.75" customHeight="1">
      <c r="B40" s="97"/>
      <c r="C40" s="98"/>
      <c r="D40" s="99" t="s">
        <v>83</v>
      </c>
      <c r="E40" s="99"/>
      <c r="F40" s="100"/>
      <c r="G40" s="83"/>
      <c r="H40" s="83"/>
      <c r="I40" s="83"/>
      <c r="J40" s="83"/>
      <c r="K40" s="83"/>
      <c r="L40" s="83"/>
      <c r="M40" s="83"/>
      <c r="N40" s="83"/>
    </row>
    <row r="41" spans="2:14" ht="58.5" customHeight="1">
      <c r="B41" s="97"/>
      <c r="C41" s="98"/>
      <c r="D41" s="99" t="s">
        <v>63</v>
      </c>
      <c r="E41" s="99"/>
      <c r="F41" s="100"/>
      <c r="G41" s="83"/>
      <c r="H41" s="83"/>
      <c r="I41" s="83"/>
      <c r="J41" s="83"/>
      <c r="K41" s="83"/>
      <c r="L41" s="83"/>
      <c r="M41" s="83"/>
      <c r="N41" s="83"/>
    </row>
    <row r="42" spans="2:14" ht="67.5" customHeight="1">
      <c r="B42" s="97"/>
      <c r="C42" s="98"/>
      <c r="D42" s="99" t="s">
        <v>64</v>
      </c>
      <c r="E42" s="99"/>
      <c r="F42" s="100"/>
      <c r="G42" s="83"/>
      <c r="H42" s="83"/>
      <c r="I42" s="83"/>
      <c r="J42" s="83"/>
      <c r="K42" s="83"/>
      <c r="L42" s="83"/>
      <c r="M42" s="83"/>
      <c r="N42" s="83"/>
    </row>
    <row r="43" spans="2:14" ht="60.75" customHeight="1" thickBot="1">
      <c r="B43" s="101"/>
      <c r="C43" s="80"/>
      <c r="D43" s="102" t="s">
        <v>45</v>
      </c>
      <c r="E43" s="102"/>
      <c r="F43" s="103"/>
      <c r="G43" s="83"/>
      <c r="H43" s="83"/>
      <c r="I43" s="83"/>
      <c r="J43" s="83"/>
      <c r="K43" s="83"/>
      <c r="L43" s="83"/>
      <c r="M43" s="83"/>
      <c r="N43" s="83"/>
    </row>
    <row r="44" spans="2:14" ht="22.5" customHeight="1" thickBot="1">
      <c r="B44" s="44" t="s">
        <v>17</v>
      </c>
      <c r="C44" s="45">
        <v>1000</v>
      </c>
      <c r="D44" s="62">
        <v>0</v>
      </c>
      <c r="E44" s="62">
        <f>D44-C44</f>
        <v>-1000</v>
      </c>
      <c r="F44" s="63"/>
      <c r="G44" s="33"/>
      <c r="H44" s="33"/>
      <c r="I44" s="33"/>
      <c r="J44" s="33"/>
      <c r="K44" s="33"/>
      <c r="L44" s="33"/>
      <c r="M44" s="33"/>
      <c r="N44" s="33"/>
    </row>
    <row r="45" spans="2:14" ht="61.5" customHeight="1" thickBot="1">
      <c r="B45" s="61" t="s">
        <v>40</v>
      </c>
      <c r="C45" s="45">
        <v>100000</v>
      </c>
      <c r="D45" s="62">
        <v>0</v>
      </c>
      <c r="E45" s="62">
        <f>D45-C45</f>
        <v>-100000</v>
      </c>
      <c r="F45" s="63"/>
      <c r="G45" s="33"/>
      <c r="H45" s="33"/>
      <c r="I45" s="33"/>
      <c r="J45" s="33"/>
      <c r="K45" s="33"/>
      <c r="L45" s="33"/>
      <c r="M45" s="33"/>
      <c r="N45" s="33"/>
    </row>
    <row r="46" spans="2:14" ht="22.5" customHeight="1" thickBot="1">
      <c r="B46" s="28" t="s">
        <v>31</v>
      </c>
      <c r="C46" s="29">
        <f>SUM(C47:C55)</f>
        <v>995993</v>
      </c>
      <c r="D46" s="92">
        <f>SUM(D47,D54,D55)</f>
        <v>1624762.5879999998</v>
      </c>
      <c r="E46" s="74">
        <f>D46-C46</f>
        <v>628769.5879999998</v>
      </c>
      <c r="F46" s="75"/>
      <c r="G46" s="33"/>
      <c r="H46" s="33"/>
      <c r="I46" s="33"/>
      <c r="J46" s="33"/>
      <c r="K46" s="33"/>
      <c r="L46" s="33"/>
      <c r="M46" s="33"/>
      <c r="N46" s="33"/>
    </row>
    <row r="47" spans="2:14" ht="23.25" customHeight="1">
      <c r="B47" s="104" t="s">
        <v>25</v>
      </c>
      <c r="C47" s="105">
        <v>145000</v>
      </c>
      <c r="D47" s="106">
        <v>173068.978</v>
      </c>
      <c r="E47" s="76">
        <f>D47-C47</f>
        <v>28068.978000000003</v>
      </c>
      <c r="F47" s="107"/>
      <c r="H47" s="33"/>
      <c r="I47" s="33"/>
      <c r="J47" s="33"/>
      <c r="K47" s="33"/>
      <c r="L47" s="33"/>
      <c r="M47" s="33"/>
      <c r="N47" s="33"/>
    </row>
    <row r="48" spans="2:14" ht="51" customHeight="1">
      <c r="B48" s="108"/>
      <c r="C48" s="109"/>
      <c r="D48" s="110" t="s">
        <v>82</v>
      </c>
      <c r="E48" s="111"/>
      <c r="F48" s="107"/>
      <c r="H48" s="33"/>
      <c r="I48" s="33"/>
      <c r="J48" s="33"/>
      <c r="K48" s="33"/>
      <c r="L48" s="33"/>
      <c r="M48" s="33"/>
      <c r="N48" s="33"/>
    </row>
    <row r="49" spans="2:14" ht="36" customHeight="1">
      <c r="B49" s="108"/>
      <c r="C49" s="109"/>
      <c r="D49" s="110" t="s">
        <v>66</v>
      </c>
      <c r="E49" s="109"/>
      <c r="F49" s="112"/>
      <c r="G49" s="33"/>
      <c r="H49" s="33"/>
      <c r="I49" s="33"/>
      <c r="J49" s="33"/>
      <c r="K49" s="33"/>
      <c r="L49" s="33"/>
      <c r="M49" s="33"/>
      <c r="N49" s="33"/>
    </row>
    <row r="50" spans="2:14" ht="47.25" customHeight="1">
      <c r="B50" s="108"/>
      <c r="C50" s="109"/>
      <c r="D50" s="110" t="s">
        <v>65</v>
      </c>
      <c r="E50" s="109"/>
      <c r="F50" s="112"/>
      <c r="G50" s="33"/>
      <c r="H50" s="33"/>
      <c r="I50" s="33"/>
      <c r="J50" s="33"/>
      <c r="K50" s="33"/>
      <c r="L50" s="33"/>
      <c r="M50" s="33"/>
      <c r="N50" s="33"/>
    </row>
    <row r="51" spans="2:14" ht="25.5" customHeight="1">
      <c r="B51" s="108"/>
      <c r="C51" s="109"/>
      <c r="D51" s="110" t="s">
        <v>68</v>
      </c>
      <c r="E51" s="109"/>
      <c r="F51" s="112"/>
      <c r="G51" s="33"/>
      <c r="H51" s="33"/>
      <c r="I51" s="33"/>
      <c r="J51" s="33"/>
      <c r="K51" s="33"/>
      <c r="L51" s="33"/>
      <c r="M51" s="33"/>
      <c r="N51" s="33"/>
    </row>
    <row r="52" spans="2:14" ht="26.25" customHeight="1">
      <c r="B52" s="108"/>
      <c r="C52" s="109"/>
      <c r="D52" s="110" t="s">
        <v>67</v>
      </c>
      <c r="E52" s="109"/>
      <c r="F52" s="112"/>
      <c r="G52" s="33"/>
      <c r="H52" s="33"/>
      <c r="I52" s="33"/>
      <c r="J52" s="33"/>
      <c r="K52" s="33"/>
      <c r="L52" s="33"/>
      <c r="M52" s="33"/>
      <c r="N52" s="33"/>
    </row>
    <row r="53" spans="2:14" ht="42" customHeight="1" thickBot="1">
      <c r="B53" s="113"/>
      <c r="C53" s="114"/>
      <c r="D53" s="115" t="s">
        <v>69</v>
      </c>
      <c r="E53" s="109"/>
      <c r="F53" s="116"/>
      <c r="G53" s="33"/>
      <c r="H53" s="33"/>
      <c r="I53" s="33"/>
      <c r="J53" s="33"/>
      <c r="K53" s="33"/>
      <c r="L53" s="33"/>
      <c r="M53" s="33"/>
      <c r="N53" s="33"/>
    </row>
    <row r="54" spans="2:14" ht="23.25" customHeight="1" thickBot="1">
      <c r="B54" s="117" t="s">
        <v>60</v>
      </c>
      <c r="C54" s="114">
        <v>850993</v>
      </c>
      <c r="D54" s="118">
        <v>1290478.89</v>
      </c>
      <c r="E54" s="76">
        <f>D54-C54</f>
        <v>439485.8899999999</v>
      </c>
      <c r="F54" s="55"/>
      <c r="G54" s="33"/>
      <c r="H54" s="33"/>
      <c r="I54" s="33"/>
      <c r="J54" s="33"/>
      <c r="K54" s="33"/>
      <c r="L54" s="33"/>
      <c r="M54" s="33"/>
      <c r="N54" s="33"/>
    </row>
    <row r="55" spans="2:14" ht="31.5" customHeight="1" thickBot="1">
      <c r="B55" s="52" t="s">
        <v>61</v>
      </c>
      <c r="C55" s="53">
        <v>0</v>
      </c>
      <c r="D55" s="119">
        <v>161214.72</v>
      </c>
      <c r="E55" s="76">
        <f>D55-C55</f>
        <v>161214.72</v>
      </c>
      <c r="F55" s="120"/>
      <c r="G55" s="33"/>
      <c r="H55" s="33"/>
      <c r="I55" s="33"/>
      <c r="J55" s="33"/>
      <c r="K55" s="33"/>
      <c r="L55" s="33"/>
      <c r="M55" s="33"/>
      <c r="N55" s="33"/>
    </row>
    <row r="56" spans="2:14" ht="22.5" customHeight="1">
      <c r="B56" s="96" t="s">
        <v>41</v>
      </c>
      <c r="C56" s="29">
        <f>C58+C59</f>
        <v>110000</v>
      </c>
      <c r="D56" s="92">
        <v>0</v>
      </c>
      <c r="E56" s="92">
        <f>D56-C56</f>
        <v>-110000</v>
      </c>
      <c r="F56" s="93"/>
      <c r="G56" s="33"/>
      <c r="H56" s="33"/>
      <c r="I56" s="33"/>
      <c r="J56" s="33"/>
      <c r="K56" s="33"/>
      <c r="L56" s="33"/>
      <c r="M56" s="33"/>
      <c r="N56" s="33"/>
    </row>
    <row r="57" spans="2:14" ht="31.5" customHeight="1">
      <c r="B57" s="97"/>
      <c r="C57" s="98"/>
      <c r="D57" s="121"/>
      <c r="E57" s="122"/>
      <c r="F57" s="123"/>
      <c r="G57" s="33"/>
      <c r="H57" s="33"/>
      <c r="I57" s="33"/>
      <c r="J57" s="33"/>
      <c r="K57" s="33"/>
      <c r="L57" s="33"/>
      <c r="M57" s="33"/>
      <c r="N57" s="33"/>
    </row>
    <row r="58" spans="2:14" ht="24.75" customHeight="1">
      <c r="B58" s="124" t="s">
        <v>42</v>
      </c>
      <c r="C58" s="53">
        <v>86250</v>
      </c>
      <c r="D58" s="125">
        <v>0</v>
      </c>
      <c r="E58" s="125">
        <f>D58-C58</f>
        <v>-86250</v>
      </c>
      <c r="F58" s="126"/>
      <c r="G58" s="33"/>
      <c r="H58" s="33"/>
      <c r="I58" s="33"/>
      <c r="J58" s="33"/>
      <c r="K58" s="33"/>
      <c r="L58" s="33"/>
      <c r="M58" s="33"/>
      <c r="N58" s="33"/>
    </row>
    <row r="59" spans="2:14" ht="28.5" customHeight="1" thickBot="1">
      <c r="B59" s="127" t="s">
        <v>84</v>
      </c>
      <c r="C59" s="128">
        <v>23750</v>
      </c>
      <c r="D59" s="129">
        <v>0</v>
      </c>
      <c r="E59" s="129">
        <f>D59-C59</f>
        <v>-23750</v>
      </c>
      <c r="F59" s="130"/>
      <c r="G59" s="33"/>
      <c r="H59" s="33"/>
      <c r="I59" s="33"/>
      <c r="J59" s="33"/>
      <c r="K59" s="33"/>
      <c r="L59" s="33"/>
      <c r="M59" s="33"/>
      <c r="N59" s="33"/>
    </row>
    <row r="60" spans="2:14" ht="26.25" customHeight="1" thickBot="1">
      <c r="B60" s="39" t="s">
        <v>73</v>
      </c>
      <c r="C60" s="80">
        <v>148000</v>
      </c>
      <c r="D60" s="131">
        <v>0</v>
      </c>
      <c r="E60" s="132">
        <f>D60-C60</f>
        <v>-148000</v>
      </c>
      <c r="F60" s="130"/>
      <c r="G60" s="33"/>
      <c r="H60" s="33"/>
      <c r="I60" s="33"/>
      <c r="J60" s="33"/>
      <c r="K60" s="33"/>
      <c r="L60" s="33"/>
      <c r="M60" s="33"/>
      <c r="N60" s="33"/>
    </row>
    <row r="61" spans="2:14" ht="25.5" customHeight="1" thickBot="1">
      <c r="B61" s="44" t="s">
        <v>35</v>
      </c>
      <c r="C61" s="45">
        <f>SUM(C60,C56,C46,C45,C44,C39,C38,C33,C29,C27,C23)</f>
        <v>2922353</v>
      </c>
      <c r="D61" s="46">
        <f>SUM(D60,D56,D46,D45,D44,D39,D38,D33,D29,D27,D23)</f>
        <v>3163511.9779999997</v>
      </c>
      <c r="E61" s="46">
        <f>D61-C61</f>
        <v>241158.97799999965</v>
      </c>
      <c r="F61" s="47"/>
      <c r="G61" s="33"/>
      <c r="H61" s="33"/>
      <c r="I61" s="33"/>
      <c r="J61" s="33"/>
      <c r="K61" s="33"/>
      <c r="L61" s="33"/>
      <c r="M61" s="33"/>
      <c r="N61" s="33"/>
    </row>
    <row r="62" spans="2:14" ht="27" customHeight="1" thickBot="1">
      <c r="B62" s="44" t="s">
        <v>37</v>
      </c>
      <c r="C62" s="45">
        <f>C17-C61</f>
        <v>-323153</v>
      </c>
      <c r="D62" s="46">
        <f>D17-D61</f>
        <v>-264247.48799999943</v>
      </c>
      <c r="E62" s="46"/>
      <c r="F62" s="47"/>
      <c r="G62" s="33"/>
      <c r="H62" s="33"/>
      <c r="I62" s="33"/>
      <c r="J62" s="33"/>
      <c r="K62" s="33"/>
      <c r="L62" s="33"/>
      <c r="M62" s="33"/>
      <c r="N62" s="33"/>
    </row>
    <row r="63" spans="2:14" s="135" customFormat="1" ht="20.25" customHeight="1">
      <c r="B63" s="133"/>
      <c r="C63" s="134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ht="21" thickBot="1">
      <c r="B64" s="136"/>
    </row>
    <row r="65" spans="2:6" ht="21" thickBot="1">
      <c r="B65" s="137" t="s">
        <v>74</v>
      </c>
      <c r="C65" s="138"/>
      <c r="D65" s="139">
        <f>SUM(D66:D73)</f>
        <v>439755.22</v>
      </c>
      <c r="E65" s="33"/>
      <c r="F65" s="33"/>
    </row>
    <row r="66" spans="2:6" ht="20.25">
      <c r="B66" s="140" t="s">
        <v>57</v>
      </c>
      <c r="C66" s="141"/>
      <c r="D66" s="142"/>
      <c r="E66" s="33"/>
      <c r="F66" s="33"/>
    </row>
    <row r="67" spans="2:6" ht="29.25" customHeight="1">
      <c r="B67" s="143" t="s">
        <v>46</v>
      </c>
      <c r="C67" s="144"/>
      <c r="D67" s="145">
        <v>10001.5</v>
      </c>
      <c r="E67" s="146"/>
      <c r="F67" s="146"/>
    </row>
    <row r="68" spans="2:6" ht="29.25" customHeight="1">
      <c r="B68" s="147" t="s">
        <v>47</v>
      </c>
      <c r="C68" s="148"/>
      <c r="D68" s="149">
        <v>0</v>
      </c>
      <c r="E68" s="33"/>
      <c r="F68" s="33"/>
    </row>
    <row r="69" spans="2:6" ht="29.25" customHeight="1">
      <c r="B69" s="150" t="s">
        <v>49</v>
      </c>
      <c r="C69" s="148"/>
      <c r="D69" s="149">
        <v>1744.72</v>
      </c>
      <c r="E69" s="33"/>
      <c r="F69" s="33"/>
    </row>
    <row r="70" spans="2:6" ht="29.25" customHeight="1">
      <c r="B70" s="150" t="s">
        <v>50</v>
      </c>
      <c r="C70" s="148"/>
      <c r="D70" s="149">
        <v>9</v>
      </c>
      <c r="E70" s="33"/>
      <c r="F70" s="33"/>
    </row>
    <row r="71" spans="2:6" ht="29.25" customHeight="1">
      <c r="B71" s="150" t="s">
        <v>51</v>
      </c>
      <c r="C71" s="148"/>
      <c r="D71" s="149">
        <v>0</v>
      </c>
      <c r="E71" s="33"/>
      <c r="F71" s="33"/>
    </row>
    <row r="72" spans="2:6" ht="29.25" customHeight="1">
      <c r="B72" s="150" t="s">
        <v>2</v>
      </c>
      <c r="C72" s="148"/>
      <c r="D72" s="149">
        <v>422000</v>
      </c>
      <c r="E72" s="33"/>
      <c r="F72" s="33"/>
    </row>
    <row r="73" spans="2:6" ht="29.25" customHeight="1">
      <c r="B73" s="150" t="s">
        <v>28</v>
      </c>
      <c r="C73" s="148"/>
      <c r="D73" s="149">
        <v>6000</v>
      </c>
      <c r="E73" s="33"/>
      <c r="F73" s="33"/>
    </row>
    <row r="74" spans="2:6" ht="20.25">
      <c r="B74" s="33"/>
      <c r="C74" s="33"/>
      <c r="D74" s="33"/>
      <c r="E74" s="33"/>
      <c r="F74" s="33"/>
    </row>
    <row r="75" spans="2:6" ht="21" thickBot="1">
      <c r="B75" s="33"/>
      <c r="C75" s="33"/>
      <c r="D75" s="33"/>
      <c r="E75" s="33"/>
      <c r="F75" s="33"/>
    </row>
    <row r="76" spans="2:6" ht="21" thickBot="1">
      <c r="B76" s="68" t="s">
        <v>75</v>
      </c>
      <c r="C76" s="151"/>
      <c r="D76" s="152">
        <f>SUM(D77:D85)</f>
        <v>280596.07</v>
      </c>
      <c r="E76" s="33"/>
      <c r="F76" s="33"/>
    </row>
    <row r="77" spans="2:6" ht="29.25" customHeight="1">
      <c r="B77" s="153" t="s">
        <v>46</v>
      </c>
      <c r="C77" s="154"/>
      <c r="D77" s="155">
        <v>840.35</v>
      </c>
      <c r="E77" s="33"/>
      <c r="F77" s="33"/>
    </row>
    <row r="78" spans="2:6" ht="29.25" customHeight="1">
      <c r="B78" s="150" t="s">
        <v>47</v>
      </c>
      <c r="C78" s="158"/>
      <c r="D78" s="159">
        <v>0</v>
      </c>
      <c r="E78" s="33"/>
      <c r="F78" s="33"/>
    </row>
    <row r="79" spans="2:6" ht="29.25" customHeight="1">
      <c r="B79" s="150" t="s">
        <v>76</v>
      </c>
      <c r="C79" s="158"/>
      <c r="D79" s="159">
        <v>10771</v>
      </c>
      <c r="E79" s="33"/>
      <c r="F79" s="33"/>
    </row>
    <row r="80" spans="2:6" ht="29.25" customHeight="1">
      <c r="B80" s="156" t="s">
        <v>48</v>
      </c>
      <c r="C80" s="71"/>
      <c r="D80" s="157">
        <v>23674.34</v>
      </c>
      <c r="E80" s="33"/>
      <c r="F80" s="33"/>
    </row>
    <row r="81" spans="2:6" ht="29.25" customHeight="1">
      <c r="B81" s="150" t="s">
        <v>50</v>
      </c>
      <c r="C81" s="158"/>
      <c r="D81" s="159">
        <v>16865.21</v>
      </c>
      <c r="E81" s="33"/>
      <c r="F81" s="33"/>
    </row>
    <row r="82" spans="2:6" ht="29.25" customHeight="1">
      <c r="B82" s="150" t="s">
        <v>77</v>
      </c>
      <c r="C82" s="158"/>
      <c r="D82" s="159">
        <v>155812.95</v>
      </c>
      <c r="E82" s="33"/>
      <c r="F82" s="33"/>
    </row>
    <row r="83" spans="2:6" ht="29.25" customHeight="1">
      <c r="B83" s="150" t="s">
        <v>78</v>
      </c>
      <c r="C83" s="158"/>
      <c r="D83" s="159">
        <v>632.22</v>
      </c>
      <c r="E83" s="33"/>
      <c r="F83" s="33"/>
    </row>
    <row r="84" spans="2:6" ht="29.25" customHeight="1">
      <c r="B84" s="150" t="s">
        <v>2</v>
      </c>
      <c r="C84" s="158"/>
      <c r="D84" s="159">
        <v>66000</v>
      </c>
      <c r="E84" s="33"/>
      <c r="F84" s="33"/>
    </row>
    <row r="85" spans="2:6" ht="29.25" customHeight="1" thickBot="1">
      <c r="B85" s="160" t="s">
        <v>28</v>
      </c>
      <c r="C85" s="161"/>
      <c r="D85" s="162">
        <v>6000</v>
      </c>
      <c r="E85" s="33"/>
      <c r="F85" s="33"/>
    </row>
    <row r="86" spans="2:6" ht="20.25">
      <c r="B86" s="33"/>
      <c r="C86" s="33"/>
      <c r="D86" s="33"/>
      <c r="E86" s="17"/>
      <c r="F86" s="33"/>
    </row>
    <row r="87" spans="2:6" ht="20.25">
      <c r="B87" s="33"/>
      <c r="C87" s="33"/>
      <c r="D87" s="33"/>
      <c r="E87" s="33"/>
      <c r="F87" s="33"/>
    </row>
    <row r="88" spans="2:4" ht="25.5">
      <c r="B88" s="163" t="s">
        <v>81</v>
      </c>
      <c r="C88" s="164"/>
      <c r="D88" s="164">
        <f>D3+E17+E19-E61</f>
        <v>58905.51200000057</v>
      </c>
    </row>
    <row r="89" spans="2:4" ht="25.5">
      <c r="B89" s="165"/>
      <c r="C89" s="165"/>
      <c r="D89" s="165"/>
    </row>
    <row r="90" spans="2:4" ht="25.5">
      <c r="B90" s="165"/>
      <c r="C90" s="165"/>
      <c r="D90" s="165"/>
    </row>
    <row r="91" spans="2:4" ht="25.5">
      <c r="B91" s="163" t="s">
        <v>80</v>
      </c>
      <c r="C91" s="166"/>
      <c r="D91" s="167">
        <v>145231.87</v>
      </c>
    </row>
  </sheetData>
  <sheetProtection/>
  <mergeCells count="6">
    <mergeCell ref="G39:N39"/>
    <mergeCell ref="G28:M28"/>
    <mergeCell ref="G27:N27"/>
    <mergeCell ref="B1:F1"/>
    <mergeCell ref="B5:F5"/>
    <mergeCell ref="B20:F20"/>
  </mergeCells>
  <printOptions horizontalCentered="1"/>
  <pageMargins left="0.31" right="0.29" top="0.3937007874015748" bottom="0.35433070866141736" header="0.31496062992125984" footer="0.31496062992125984"/>
  <pageSetup fitToHeight="4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6.28125" style="13" customWidth="1"/>
    <col min="2" max="2" width="51.28125" style="0" customWidth="1"/>
    <col min="3" max="3" width="15.8515625" style="0" customWidth="1"/>
  </cols>
  <sheetData>
    <row r="2" ht="12.75">
      <c r="A2" s="13" t="s">
        <v>26</v>
      </c>
    </row>
    <row r="3" ht="12.75">
      <c r="A3" s="13" t="s">
        <v>27</v>
      </c>
    </row>
    <row r="7" ht="15">
      <c r="B7" s="9" t="s">
        <v>24</v>
      </c>
    </row>
    <row r="8" ht="15.75">
      <c r="A8" s="10"/>
    </row>
    <row r="9" ht="15">
      <c r="A9" s="12"/>
    </row>
    <row r="10" ht="15.75" thickBot="1">
      <c r="A10" s="11"/>
    </row>
    <row r="11" spans="1:3" s="6" customFormat="1" ht="15.75" thickBot="1">
      <c r="A11" s="4" t="s">
        <v>0</v>
      </c>
      <c r="B11" s="5" t="s">
        <v>10</v>
      </c>
      <c r="C11" s="5" t="s">
        <v>12</v>
      </c>
    </row>
    <row r="12" spans="1:3" ht="15.75" thickBot="1">
      <c r="A12" s="7" t="s">
        <v>11</v>
      </c>
      <c r="B12" s="1" t="s">
        <v>22</v>
      </c>
      <c r="C12" s="3">
        <v>370000</v>
      </c>
    </row>
    <row r="13" spans="1:3" ht="30.75" thickBot="1">
      <c r="A13" s="7" t="s">
        <v>20</v>
      </c>
      <c r="B13" s="1" t="s">
        <v>23</v>
      </c>
      <c r="C13" s="3">
        <v>750000</v>
      </c>
    </row>
    <row r="14" spans="1:3" ht="30.75" thickBot="1">
      <c r="A14" s="7" t="s">
        <v>7</v>
      </c>
      <c r="B14" s="1" t="s">
        <v>9</v>
      </c>
      <c r="C14" s="3">
        <v>80000</v>
      </c>
    </row>
    <row r="15" spans="1:3" s="6" customFormat="1" ht="15.75" thickBot="1">
      <c r="A15" s="7"/>
      <c r="B15" s="2" t="s">
        <v>8</v>
      </c>
      <c r="C15" s="8">
        <f>C12+C13+C14</f>
        <v>1200000</v>
      </c>
    </row>
    <row r="16" spans="1:3" s="6" customFormat="1" ht="15">
      <c r="A16" s="14"/>
      <c r="B16" s="15"/>
      <c r="C16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2013-04-03T10:54:49Z</cp:lastPrinted>
  <dcterms:created xsi:type="dcterms:W3CDTF">2006-12-11T07:53:20Z</dcterms:created>
  <dcterms:modified xsi:type="dcterms:W3CDTF">2014-12-02T13:55:39Z</dcterms:modified>
  <cp:category/>
  <cp:version/>
  <cp:contentType/>
  <cp:contentStatus/>
</cp:coreProperties>
</file>