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Teachers\Barinova\AШМБ\!!!Калининград\Бюджет\"/>
    </mc:Choice>
  </mc:AlternateContent>
  <bookViews>
    <workbookView xWindow="-225" yWindow="-90" windowWidth="12120" windowHeight="9120"/>
  </bookViews>
  <sheets>
    <sheet name="Смета бюджета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D77" i="1" l="1"/>
  <c r="D39" i="1"/>
  <c r="D49" i="1"/>
  <c r="E49" i="1" s="1"/>
  <c r="C27" i="1"/>
  <c r="E14" i="1"/>
  <c r="D66" i="1"/>
  <c r="D10" i="1"/>
  <c r="E10" i="1" s="1"/>
  <c r="D27" i="1"/>
  <c r="C16" i="1"/>
  <c r="D31" i="1"/>
  <c r="D21" i="1"/>
  <c r="C31" i="1"/>
  <c r="C21" i="1"/>
  <c r="E21" i="1" s="1"/>
  <c r="C44" i="1"/>
  <c r="E13" i="1"/>
  <c r="E53" i="1"/>
  <c r="E52" i="1"/>
  <c r="E51" i="1"/>
  <c r="E50" i="1"/>
  <c r="E23" i="1"/>
  <c r="E36" i="1"/>
  <c r="E45" i="1"/>
  <c r="E39" i="1"/>
  <c r="E37" i="1"/>
  <c r="E35" i="1"/>
  <c r="E33" i="1"/>
  <c r="E32" i="1"/>
  <c r="E30" i="1"/>
  <c r="E29" i="1"/>
  <c r="E28" i="1"/>
  <c r="E25" i="1"/>
  <c r="E24" i="1"/>
  <c r="E22" i="1"/>
  <c r="E11" i="1"/>
  <c r="E15" i="1"/>
  <c r="E12" i="1"/>
  <c r="E9" i="1"/>
  <c r="E8" i="1"/>
  <c r="E43" i="1"/>
  <c r="E38" i="1"/>
  <c r="D44" i="1" l="1"/>
  <c r="D55" i="1" s="1"/>
  <c r="D59" i="1" s="1"/>
  <c r="C55" i="1"/>
  <c r="C56" i="1" s="1"/>
  <c r="E31" i="1"/>
  <c r="E27" i="1"/>
  <c r="D16" i="1"/>
  <c r="E16" i="1"/>
  <c r="E44" i="1" l="1"/>
  <c r="E55" i="1"/>
  <c r="D56" i="1"/>
</calcChain>
</file>

<file path=xl/comments1.xml><?xml version="1.0" encoding="utf-8"?>
<comments xmlns="http://schemas.openxmlformats.org/spreadsheetml/2006/main">
  <authors>
    <author>Admin</author>
  </authors>
  <commentList>
    <comment ref="C22" authorId="0" shapeId="0">
      <text>
        <r>
          <rPr>
            <b/>
            <sz val="8"/>
            <color indexed="81"/>
            <rFont val="Tahoma"/>
          </rPr>
          <t>Admin:</t>
        </r>
        <r>
          <rPr>
            <sz val="8"/>
            <color indexed="81"/>
            <rFont val="Tahoma"/>
          </rPr>
          <t xml:space="preserve">
З/плата как совместителя, но не менее прожиточного минимума</t>
        </r>
      </text>
    </comment>
  </commentList>
</comments>
</file>

<file path=xl/sharedStrings.xml><?xml version="1.0" encoding="utf-8"?>
<sst xmlns="http://schemas.openxmlformats.org/spreadsheetml/2006/main" count="85" uniqueCount="75">
  <si>
    <t>Статья доходов</t>
  </si>
  <si>
    <t>Членские взносы</t>
  </si>
  <si>
    <t>Статья расходов</t>
  </si>
  <si>
    <t>Персонал (ФОТ)</t>
  </si>
  <si>
    <t>Исполнительный директор</t>
  </si>
  <si>
    <t>Бухгалтер</t>
  </si>
  <si>
    <t>Услуги сторонних организаций</t>
  </si>
  <si>
    <t>Услуги банка</t>
  </si>
  <si>
    <t>ДОХОДЫ</t>
  </si>
  <si>
    <t xml:space="preserve">            РАСХОДЫ</t>
  </si>
  <si>
    <t>Представительские расходы</t>
  </si>
  <si>
    <t>Аренда помещения</t>
  </si>
  <si>
    <t>Канцелярские, хозяйственные товары</t>
  </si>
  <si>
    <t>Вступительные взносы</t>
  </si>
  <si>
    <t>Почтовые расходы</t>
  </si>
  <si>
    <t>Госпошлина за внесение изменений</t>
  </si>
  <si>
    <t>ИТОГО расходов</t>
  </si>
  <si>
    <t>ИТОГО доходов</t>
  </si>
  <si>
    <t>Сальдо</t>
  </si>
  <si>
    <t>сумма по бюджету (план)</t>
  </si>
  <si>
    <t>Поставщики работ, услуг, материалов</t>
  </si>
  <si>
    <t>Покупатели и Заказчики</t>
  </si>
  <si>
    <t>НДС</t>
  </si>
  <si>
    <t>Налог на прибыль</t>
  </si>
  <si>
    <t>Расчеты по соц. страхованию</t>
  </si>
  <si>
    <t>Расчет с прочими дебеторами и кредиторами</t>
  </si>
  <si>
    <t>фактически получено:</t>
  </si>
  <si>
    <t>сумма фактич. расхода по начислению</t>
  </si>
  <si>
    <t>разница (факт-план), "+"-доход /  "-"  недобор средств</t>
  </si>
  <si>
    <t>в т.ч.</t>
  </si>
  <si>
    <t>Налоги и сборы по оплате труда</t>
  </si>
  <si>
    <t>Оплата услуг нотариуса</t>
  </si>
  <si>
    <t>Оплата услуг регистратора</t>
  </si>
  <si>
    <t>НДФЛ</t>
  </si>
  <si>
    <t>Задолженность по оплате труда</t>
  </si>
  <si>
    <t>Расчеты с подотчетными лицами</t>
  </si>
  <si>
    <t>сумма доходов по начислению</t>
  </si>
  <si>
    <t>комментарии</t>
  </si>
  <si>
    <t>Семинары, в т.ч.:</t>
  </si>
  <si>
    <t>Конференции, семинары (коммерческая деятельность)</t>
  </si>
  <si>
    <t>Внесение изменений в Учредительные документы</t>
  </si>
  <si>
    <t>Обновление сайта</t>
  </si>
  <si>
    <t>Программное обеспечение офиса</t>
  </si>
  <si>
    <t>Секретарь</t>
  </si>
  <si>
    <t>Семинары (поступления от платных семинаров)</t>
  </si>
  <si>
    <t>Оплата за организацию семинаров</t>
  </si>
  <si>
    <t>Возмещение расходов на перелет, проживание экспертов-ведущих</t>
  </si>
  <si>
    <t xml:space="preserve">Оплата услуг экспертов </t>
  </si>
  <si>
    <t>Налоги</t>
  </si>
  <si>
    <t>разница (факт-план), "+"-перерасход / "-" - экономия</t>
  </si>
  <si>
    <t>Командировочные расходы, в т.ч.</t>
  </si>
  <si>
    <t>Справочно:</t>
  </si>
  <si>
    <t>Конференция PYP,</t>
  </si>
  <si>
    <t>Подотчетные лица</t>
  </si>
  <si>
    <t>Отчет об исполнение бюджета АШМБ за 2018 год.</t>
  </si>
  <si>
    <t xml:space="preserve">Остаток средств на 01.01.2018 </t>
  </si>
  <si>
    <t>Конференция DP</t>
  </si>
  <si>
    <t>Конференция МYP</t>
  </si>
  <si>
    <t>Конференция (г. Сочи)</t>
  </si>
  <si>
    <t>Конференция PYP (г. Самара)</t>
  </si>
  <si>
    <t>в т.ч. 24000</t>
  </si>
  <si>
    <t>Обслуживание сайта ibsa.su</t>
  </si>
  <si>
    <t>Вена, Австрия Конференция IB</t>
  </si>
  <si>
    <t>Астана, Казахстан, Конференция НИШ</t>
  </si>
  <si>
    <t>Алматы, Казахстан, Юбилей Фонд Назарбаева</t>
  </si>
  <si>
    <t>Конференция г. Сочи</t>
  </si>
  <si>
    <t xml:space="preserve">Списание долгов по членским взносам по решению собрания </t>
  </si>
  <si>
    <t>Остаток целевых средств на 01.01.2019г</t>
  </si>
  <si>
    <t>в т.ч. прибыль после налогообложения за 2018 г.</t>
  </si>
  <si>
    <t xml:space="preserve">       439 426.06</t>
  </si>
  <si>
    <t xml:space="preserve">       407856.98</t>
  </si>
  <si>
    <t>Остаток на расчетном счете на 01.01.2019г.</t>
  </si>
  <si>
    <t>Налог на доходы</t>
  </si>
  <si>
    <t>Кредиторская задолженность по состоянию на 01.01.19 (АШМБ-должник)</t>
  </si>
  <si>
    <t>Дебеторская задолженность по состоянию на 01.01.19 ) - должники АШМБ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</si>
</sst>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18" x14ac:knownFonts="1">
    <font>
      <sz val="10"/>
      <name val="Arial"/>
      <charset val="204"/>
    </font>
    <font>
      <sz val="10"/>
      <name val="Arial"/>
      <charset val="204"/>
    </font>
    <font>
      <sz val="8"/>
      <color indexed="81"/>
      <name val="Tahoma"/>
    </font>
    <font>
      <b/>
      <sz val="8"/>
      <color indexed="81"/>
      <name val="Tahoma"/>
    </font>
    <font>
      <b/>
      <sz val="16"/>
      <name val="Times New Roman"/>
      <family val="1"/>
      <charset val="204"/>
    </font>
    <font>
      <sz val="16"/>
      <name val="Arial"/>
      <charset val="204"/>
    </font>
    <font>
      <b/>
      <sz val="16"/>
      <name val="Arial"/>
      <family val="2"/>
      <charset val="204"/>
    </font>
    <font>
      <b/>
      <sz val="16"/>
      <name val="Verdana"/>
      <family val="2"/>
    </font>
    <font>
      <b/>
      <sz val="16"/>
      <name val="Arial"/>
      <charset val="204"/>
    </font>
    <font>
      <sz val="16"/>
      <name val="Times New Roman"/>
      <family val="1"/>
      <charset val="204"/>
    </font>
    <font>
      <b/>
      <sz val="16"/>
      <name val="Verdana"/>
      <family val="2"/>
      <charset val="204"/>
    </font>
    <font>
      <b/>
      <sz val="20"/>
      <name val="Times New Roman"/>
      <family val="1"/>
      <charset val="204"/>
    </font>
    <font>
      <sz val="20"/>
      <name val="Arial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2"/>
      <name val="Verdana"/>
      <family val="2"/>
    </font>
    <font>
      <i/>
      <sz val="16"/>
      <name val="Times New Roman"/>
      <family val="1"/>
      <charset val="204"/>
    </font>
    <font>
      <i/>
      <sz val="16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4">
    <xf numFmtId="0" fontId="0" fillId="0" borderId="0" xfId="0"/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166" fontId="7" fillId="0" borderId="0" xfId="1" applyNumberFormat="1" applyFont="1" applyBorder="1" applyAlignment="1">
      <alignment horizontal="left" vertical="top" wrapText="1"/>
    </xf>
    <xf numFmtId="0" fontId="8" fillId="0" borderId="0" xfId="0" applyFont="1"/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left" vertical="top" wrapText="1"/>
    </xf>
    <xf numFmtId="0" fontId="9" fillId="0" borderId="0" xfId="0" applyFont="1"/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4" fontId="4" fillId="0" borderId="7" xfId="0" applyNumberFormat="1" applyFont="1" applyBorder="1" applyAlignment="1">
      <alignment horizontal="left" vertical="top" wrapText="1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4" fontId="4" fillId="0" borderId="11" xfId="0" applyNumberFormat="1" applyFont="1" applyBorder="1" applyAlignment="1">
      <alignment horizontal="left" vertical="top" wrapText="1"/>
    </xf>
    <xf numFmtId="4" fontId="4" fillId="0" borderId="12" xfId="0" applyNumberFormat="1" applyFont="1" applyBorder="1" applyAlignment="1">
      <alignment horizontal="left"/>
    </xf>
    <xf numFmtId="0" fontId="9" fillId="0" borderId="13" xfId="0" applyFont="1" applyBorder="1" applyAlignment="1">
      <alignment vertical="top" wrapText="1"/>
    </xf>
    <xf numFmtId="4" fontId="9" fillId="0" borderId="14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/>
    </xf>
    <xf numFmtId="4" fontId="9" fillId="0" borderId="16" xfId="0" applyNumberFormat="1" applyFont="1" applyBorder="1" applyAlignment="1">
      <alignment vertical="top"/>
    </xf>
    <xf numFmtId="0" fontId="9" fillId="0" borderId="17" xfId="0" applyFont="1" applyBorder="1" applyAlignment="1">
      <alignment vertical="top" wrapText="1"/>
    </xf>
    <xf numFmtId="4" fontId="9" fillId="0" borderId="18" xfId="0" applyNumberFormat="1" applyFont="1" applyBorder="1" applyAlignment="1">
      <alignment horizontal="right" vertical="top" wrapText="1"/>
    </xf>
    <xf numFmtId="4" fontId="9" fillId="0" borderId="19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horizontal="left" vertical="top"/>
    </xf>
    <xf numFmtId="4" fontId="4" fillId="0" borderId="9" xfId="0" applyNumberFormat="1" applyFont="1" applyBorder="1" applyAlignment="1">
      <alignment horizontal="left" vertical="top"/>
    </xf>
    <xf numFmtId="0" fontId="4" fillId="0" borderId="20" xfId="0" applyFont="1" applyBorder="1" applyAlignment="1"/>
    <xf numFmtId="4" fontId="9" fillId="0" borderId="0" xfId="0" applyNumberFormat="1" applyFont="1" applyBorder="1"/>
    <xf numFmtId="0" fontId="9" fillId="0" borderId="0" xfId="0" applyFont="1" applyBorder="1"/>
    <xf numFmtId="4" fontId="4" fillId="0" borderId="1" xfId="0" applyNumberFormat="1" applyFont="1" applyBorder="1" applyAlignment="1">
      <alignment horizontal="center" vertical="top" wrapText="1"/>
    </xf>
    <xf numFmtId="4" fontId="4" fillId="0" borderId="21" xfId="0" applyNumberFormat="1" applyFont="1" applyBorder="1" applyAlignment="1">
      <alignment horizontal="center" vertical="top" wrapText="1"/>
    </xf>
    <xf numFmtId="4" fontId="4" fillId="0" borderId="22" xfId="0" applyNumberFormat="1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left" vertical="top"/>
    </xf>
    <xf numFmtId="4" fontId="4" fillId="0" borderId="23" xfId="0" applyNumberFormat="1" applyFont="1" applyBorder="1" applyAlignment="1">
      <alignment horizontal="left" vertical="top" wrapText="1"/>
    </xf>
    <xf numFmtId="4" fontId="4" fillId="0" borderId="24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" fontId="4" fillId="0" borderId="25" xfId="0" applyNumberFormat="1" applyFont="1" applyBorder="1" applyAlignment="1">
      <alignment horizontal="left" vertical="top" wrapText="1"/>
    </xf>
    <xf numFmtId="4" fontId="9" fillId="0" borderId="26" xfId="0" applyNumberFormat="1" applyFont="1" applyBorder="1" applyAlignment="1">
      <alignment vertical="top" wrapText="1"/>
    </xf>
    <xf numFmtId="4" fontId="9" fillId="0" borderId="27" xfId="0" applyNumberFormat="1" applyFont="1" applyBorder="1" applyAlignment="1">
      <alignment vertical="top" wrapText="1"/>
    </xf>
    <xf numFmtId="0" fontId="9" fillId="0" borderId="0" xfId="0" applyFont="1" applyBorder="1" applyAlignment="1"/>
    <xf numFmtId="0" fontId="4" fillId="0" borderId="0" xfId="0" applyFont="1" applyAlignment="1"/>
    <xf numFmtId="4" fontId="4" fillId="0" borderId="16" xfId="0" applyNumberFormat="1" applyFont="1" applyBorder="1"/>
    <xf numFmtId="0" fontId="9" fillId="0" borderId="28" xfId="0" applyFont="1" applyBorder="1" applyAlignment="1">
      <alignment vertical="top" wrapText="1"/>
    </xf>
    <xf numFmtId="4" fontId="9" fillId="0" borderId="29" xfId="0" applyNumberFormat="1" applyFont="1" applyBorder="1" applyAlignment="1">
      <alignment horizontal="right" vertical="top" wrapText="1"/>
    </xf>
    <xf numFmtId="4" fontId="4" fillId="0" borderId="23" xfId="0" applyNumberFormat="1" applyFont="1" applyBorder="1" applyAlignment="1">
      <alignment horizontal="left" vertical="top"/>
    </xf>
    <xf numFmtId="4" fontId="4" fillId="0" borderId="24" xfId="0" applyNumberFormat="1" applyFont="1" applyBorder="1" applyAlignment="1">
      <alignment horizontal="left" vertical="top"/>
    </xf>
    <xf numFmtId="4" fontId="9" fillId="0" borderId="30" xfId="0" applyNumberFormat="1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left" vertical="top" wrapText="1"/>
    </xf>
    <xf numFmtId="0" fontId="5" fillId="0" borderId="0" xfId="0" applyFont="1" applyBorder="1"/>
    <xf numFmtId="0" fontId="10" fillId="0" borderId="0" xfId="0" applyFont="1" applyAlignment="1" applyProtection="1">
      <alignment shrinkToFit="1"/>
      <protection locked="0"/>
    </xf>
    <xf numFmtId="4" fontId="4" fillId="0" borderId="1" xfId="0" applyNumberFormat="1" applyFont="1" applyBorder="1"/>
    <xf numFmtId="0" fontId="4" fillId="0" borderId="31" xfId="0" applyFont="1" applyBorder="1" applyAlignment="1" applyProtection="1">
      <protection locked="0"/>
    </xf>
    <xf numFmtId="0" fontId="9" fillId="0" borderId="32" xfId="0" applyFont="1" applyBorder="1" applyAlignment="1"/>
    <xf numFmtId="4" fontId="4" fillId="0" borderId="12" xfId="0" applyNumberFormat="1" applyFont="1" applyBorder="1"/>
    <xf numFmtId="0" fontId="9" fillId="0" borderId="33" xfId="0" applyFont="1" applyBorder="1" applyAlignment="1" applyProtection="1">
      <alignment shrinkToFit="1"/>
      <protection locked="0"/>
    </xf>
    <xf numFmtId="0" fontId="9" fillId="0" borderId="34" xfId="0" applyFont="1" applyBorder="1"/>
    <xf numFmtId="4" fontId="9" fillId="0" borderId="35" xfId="0" applyNumberFormat="1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36" xfId="0" applyFont="1" applyBorder="1" applyAlignment="1" applyProtection="1">
      <alignment shrinkToFit="1"/>
      <protection locked="0"/>
    </xf>
    <xf numFmtId="0" fontId="9" fillId="0" borderId="37" xfId="0" applyFont="1" applyBorder="1"/>
    <xf numFmtId="4" fontId="9" fillId="0" borderId="38" xfId="0" applyNumberFormat="1" applyFont="1" applyBorder="1" applyAlignment="1">
      <alignment horizontal="left"/>
    </xf>
    <xf numFmtId="0" fontId="9" fillId="0" borderId="36" xfId="0" applyFont="1" applyBorder="1"/>
    <xf numFmtId="4" fontId="4" fillId="0" borderId="1" xfId="0" applyNumberFormat="1" applyFont="1" applyBorder="1" applyAlignment="1">
      <alignment horizontal="right"/>
    </xf>
    <xf numFmtId="0" fontId="9" fillId="0" borderId="31" xfId="0" applyFont="1" applyBorder="1"/>
    <xf numFmtId="0" fontId="9" fillId="0" borderId="32" xfId="0" applyFont="1" applyBorder="1"/>
    <xf numFmtId="4" fontId="9" fillId="0" borderId="12" xfId="0" applyNumberFormat="1" applyFont="1" applyBorder="1" applyAlignment="1">
      <alignment horizontal="left"/>
    </xf>
    <xf numFmtId="0" fontId="9" fillId="0" borderId="39" xfId="0" applyFont="1" applyBorder="1"/>
    <xf numFmtId="4" fontId="9" fillId="0" borderId="30" xfId="0" applyNumberFormat="1" applyFont="1" applyBorder="1" applyAlignment="1">
      <alignment horizontal="left"/>
    </xf>
    <xf numFmtId="0" fontId="9" fillId="0" borderId="40" xfId="0" applyFont="1" applyBorder="1"/>
    <xf numFmtId="4" fontId="9" fillId="0" borderId="16" xfId="0" applyNumberFormat="1" applyFont="1" applyBorder="1" applyAlignment="1">
      <alignment horizontal="left"/>
    </xf>
    <xf numFmtId="0" fontId="9" fillId="0" borderId="41" xfId="0" applyFont="1" applyBorder="1"/>
    <xf numFmtId="0" fontId="9" fillId="0" borderId="42" xfId="0" applyFont="1" applyBorder="1"/>
    <xf numFmtId="4" fontId="9" fillId="0" borderId="27" xfId="0" applyNumberFormat="1" applyFont="1" applyBorder="1" applyAlignment="1">
      <alignment horizontal="left"/>
    </xf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165" fontId="11" fillId="0" borderId="0" xfId="2" applyFont="1"/>
    <xf numFmtId="165" fontId="11" fillId="0" borderId="0" xfId="2" applyFont="1" applyAlignment="1"/>
    <xf numFmtId="0" fontId="9" fillId="0" borderId="43" xfId="0" applyFont="1" applyBorder="1" applyAlignment="1">
      <alignment vertical="top" wrapText="1"/>
    </xf>
    <xf numFmtId="4" fontId="9" fillId="0" borderId="14" xfId="0" applyNumberFormat="1" applyFont="1" applyBorder="1" applyAlignment="1">
      <alignment horizontal="right" vertical="top"/>
    </xf>
    <xf numFmtId="4" fontId="9" fillId="0" borderId="44" xfId="0" applyNumberFormat="1" applyFont="1" applyBorder="1" applyAlignment="1">
      <alignment horizontal="right" vertical="top" wrapText="1"/>
    </xf>
    <xf numFmtId="4" fontId="9" fillId="0" borderId="45" xfId="0" applyNumberFormat="1" applyFont="1" applyBorder="1" applyAlignment="1">
      <alignment vertical="top"/>
    </xf>
    <xf numFmtId="4" fontId="9" fillId="0" borderId="46" xfId="0" applyNumberFormat="1" applyFont="1" applyBorder="1" applyAlignment="1">
      <alignment vertical="top"/>
    </xf>
    <xf numFmtId="4" fontId="9" fillId="0" borderId="47" xfId="0" applyNumberFormat="1" applyFont="1" applyBorder="1" applyAlignment="1">
      <alignment horizontal="right" vertical="top" wrapText="1"/>
    </xf>
    <xf numFmtId="4" fontId="9" fillId="0" borderId="47" xfId="0" applyNumberFormat="1" applyFont="1" applyBorder="1" applyAlignment="1">
      <alignment vertical="top"/>
    </xf>
    <xf numFmtId="0" fontId="9" fillId="0" borderId="48" xfId="0" applyFont="1" applyBorder="1" applyAlignment="1">
      <alignment vertical="top" wrapText="1"/>
    </xf>
    <xf numFmtId="4" fontId="9" fillId="0" borderId="35" xfId="0" applyNumberFormat="1" applyFont="1" applyBorder="1" applyAlignment="1">
      <alignment vertical="top"/>
    </xf>
    <xf numFmtId="4" fontId="9" fillId="0" borderId="49" xfId="0" applyNumberFormat="1" applyFont="1" applyBorder="1" applyAlignment="1">
      <alignment vertical="top"/>
    </xf>
    <xf numFmtId="4" fontId="9" fillId="0" borderId="49" xfId="0" applyNumberFormat="1" applyFont="1" applyBorder="1" applyAlignment="1">
      <alignment horizontal="right" vertical="top"/>
    </xf>
    <xf numFmtId="4" fontId="9" fillId="0" borderId="47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left" vertical="top"/>
    </xf>
    <xf numFmtId="4" fontId="9" fillId="0" borderId="16" xfId="0" applyNumberFormat="1" applyFont="1" applyBorder="1" applyAlignment="1">
      <alignment vertical="top" wrapText="1"/>
    </xf>
    <xf numFmtId="4" fontId="9" fillId="0" borderId="45" xfId="0" applyNumberFormat="1" applyFont="1" applyBorder="1" applyAlignment="1">
      <alignment horizontal="right" vertical="top" wrapText="1"/>
    </xf>
    <xf numFmtId="4" fontId="9" fillId="0" borderId="50" xfId="0" applyNumberFormat="1" applyFont="1" applyBorder="1" applyAlignment="1">
      <alignment vertical="top"/>
    </xf>
    <xf numFmtId="4" fontId="9" fillId="0" borderId="26" xfId="0" applyNumberFormat="1" applyFont="1" applyBorder="1" applyAlignment="1">
      <alignment horizontal="right" vertical="top"/>
    </xf>
    <xf numFmtId="4" fontId="4" fillId="0" borderId="20" xfId="0" applyNumberFormat="1" applyFont="1" applyBorder="1" applyAlignment="1">
      <alignment horizontal="left" vertical="top"/>
    </xf>
    <xf numFmtId="0" fontId="9" fillId="0" borderId="0" xfId="0" applyFont="1" applyBorder="1" applyAlignment="1">
      <alignment vertical="top" wrapText="1"/>
    </xf>
    <xf numFmtId="0" fontId="14" fillId="0" borderId="0" xfId="0" applyFont="1"/>
    <xf numFmtId="0" fontId="15" fillId="0" borderId="51" xfId="0" applyFont="1" applyBorder="1" applyAlignment="1">
      <alignment vertical="top" wrapText="1"/>
    </xf>
    <xf numFmtId="0" fontId="9" fillId="0" borderId="52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16" fillId="0" borderId="28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left" vertical="top" wrapText="1"/>
    </xf>
    <xf numFmtId="3" fontId="4" fillId="0" borderId="53" xfId="0" applyNumberFormat="1" applyFont="1" applyBorder="1" applyAlignment="1">
      <alignment horizontal="left" vertical="top" wrapText="1"/>
    </xf>
    <xf numFmtId="3" fontId="9" fillId="0" borderId="53" xfId="0" applyNumberFormat="1" applyFont="1" applyBorder="1" applyAlignment="1">
      <alignment horizontal="right" vertical="top" wrapText="1"/>
    </xf>
    <xf numFmtId="3" fontId="9" fillId="0" borderId="54" xfId="0" applyNumberFormat="1" applyFont="1" applyBorder="1" applyAlignment="1">
      <alignment horizontal="right" vertical="top" wrapText="1"/>
    </xf>
    <xf numFmtId="3" fontId="9" fillId="0" borderId="46" xfId="0" applyNumberFormat="1" applyFont="1" applyBorder="1" applyAlignment="1">
      <alignment horizontal="right" vertical="top" wrapText="1"/>
    </xf>
    <xf numFmtId="3" fontId="16" fillId="0" borderId="55" xfId="0" applyNumberFormat="1" applyFont="1" applyBorder="1" applyAlignment="1">
      <alignment horizontal="left" vertical="top" wrapText="1"/>
    </xf>
    <xf numFmtId="3" fontId="17" fillId="0" borderId="55" xfId="0" applyNumberFormat="1" applyFont="1" applyBorder="1" applyAlignment="1">
      <alignment horizontal="left"/>
    </xf>
    <xf numFmtId="3" fontId="16" fillId="0" borderId="56" xfId="0" applyNumberFormat="1" applyFont="1" applyBorder="1" applyAlignment="1">
      <alignment horizontal="left" vertical="top" wrapText="1"/>
    </xf>
    <xf numFmtId="4" fontId="4" fillId="0" borderId="57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vertical="distributed"/>
    </xf>
    <xf numFmtId="4" fontId="4" fillId="0" borderId="57" xfId="0" applyNumberFormat="1" applyFont="1" applyBorder="1" applyAlignment="1">
      <alignment vertical="distributed"/>
    </xf>
    <xf numFmtId="4" fontId="4" fillId="0" borderId="26" xfId="0" applyNumberFormat="1" applyFont="1" applyBorder="1" applyAlignment="1">
      <alignment horizontal="left" vertical="top"/>
    </xf>
    <xf numFmtId="4" fontId="4" fillId="0" borderId="27" xfId="0" applyNumberFormat="1" applyFont="1" applyBorder="1" applyAlignment="1">
      <alignment horizontal="left" vertical="top"/>
    </xf>
    <xf numFmtId="4" fontId="9" fillId="0" borderId="53" xfId="0" applyNumberFormat="1" applyFont="1" applyBorder="1" applyAlignment="1">
      <alignment horizontal="right" vertical="top" wrapText="1"/>
    </xf>
    <xf numFmtId="4" fontId="4" fillId="0" borderId="53" xfId="0" applyNumberFormat="1" applyFont="1" applyBorder="1" applyAlignment="1">
      <alignment horizontal="left" vertical="top" wrapText="1"/>
    </xf>
    <xf numFmtId="4" fontId="9" fillId="0" borderId="46" xfId="0" applyNumberFormat="1" applyFont="1" applyBorder="1" applyAlignment="1">
      <alignment horizontal="right" vertical="top" wrapText="1"/>
    </xf>
    <xf numFmtId="0" fontId="14" fillId="0" borderId="0" xfId="0" applyFont="1" applyAlignment="1" applyProtection="1">
      <alignment shrinkToFit="1"/>
      <protection locked="0"/>
    </xf>
    <xf numFmtId="166" fontId="9" fillId="0" borderId="14" xfId="1" applyNumberFormat="1" applyFont="1" applyBorder="1"/>
    <xf numFmtId="4" fontId="9" fillId="0" borderId="14" xfId="0" applyNumberFormat="1" applyFont="1" applyBorder="1"/>
    <xf numFmtId="0" fontId="15" fillId="0" borderId="52" xfId="0" applyFont="1" applyBorder="1" applyAlignment="1">
      <alignment vertical="top" wrapText="1"/>
    </xf>
    <xf numFmtId="4" fontId="9" fillId="0" borderId="14" xfId="0" applyNumberFormat="1" applyFont="1" applyBorder="1" applyAlignment="1">
      <alignment vertical="top"/>
    </xf>
    <xf numFmtId="4" fontId="4" fillId="0" borderId="56" xfId="0" applyNumberFormat="1" applyFont="1" applyBorder="1" applyAlignment="1">
      <alignment horizontal="left"/>
    </xf>
    <xf numFmtId="4" fontId="9" fillId="0" borderId="43" xfId="0" applyNumberFormat="1" applyFont="1" applyBorder="1" applyAlignment="1">
      <alignment horizontal="right" vertical="top"/>
    </xf>
    <xf numFmtId="4" fontId="16" fillId="0" borderId="28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59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>
      <alignment horizontal="left" wrapText="1"/>
    </xf>
    <xf numFmtId="0" fontId="4" fillId="0" borderId="59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49" fontId="11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39" xfId="0" applyFont="1" applyBorder="1" applyAlignment="1">
      <alignment vertical="top" wrapText="1"/>
    </xf>
    <xf numFmtId="4" fontId="4" fillId="0" borderId="29" xfId="0" applyNumberFormat="1" applyFont="1" applyBorder="1" applyAlignment="1">
      <alignment horizontal="left" vertical="top" wrapText="1"/>
    </xf>
    <xf numFmtId="4" fontId="4" fillId="0" borderId="57" xfId="0" applyNumberFormat="1" applyFont="1" applyBorder="1" applyAlignment="1">
      <alignment horizontal="left" vertical="top"/>
    </xf>
    <xf numFmtId="4" fontId="4" fillId="0" borderId="30" xfId="0" applyNumberFormat="1" applyFont="1" applyBorder="1" applyAlignment="1">
      <alignment horizontal="left" vertical="top"/>
    </xf>
    <xf numFmtId="4" fontId="9" fillId="0" borderId="57" xfId="0" applyNumberFormat="1" applyFont="1" applyBorder="1" applyAlignment="1">
      <alignment horizontal="right" vertical="top"/>
    </xf>
    <xf numFmtId="0" fontId="9" fillId="0" borderId="33" xfId="0" applyFont="1" applyBorder="1" applyAlignment="1">
      <alignment vertical="top" wrapText="1"/>
    </xf>
    <xf numFmtId="4" fontId="4" fillId="0" borderId="47" xfId="0" applyNumberFormat="1" applyFont="1" applyBorder="1" applyAlignment="1">
      <alignment horizontal="left" vertical="top" wrapText="1"/>
    </xf>
    <xf numFmtId="4" fontId="4" fillId="0" borderId="49" xfId="0" applyNumberFormat="1" applyFont="1" applyBorder="1" applyAlignment="1">
      <alignment horizontal="left" vertical="top"/>
    </xf>
    <xf numFmtId="4" fontId="4" fillId="0" borderId="60" xfId="0" applyNumberFormat="1" applyFont="1" applyBorder="1" applyAlignment="1">
      <alignment horizontal="left" vertical="top"/>
    </xf>
    <xf numFmtId="0" fontId="9" fillId="0" borderId="36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left" vertical="top" wrapText="1"/>
    </xf>
    <xf numFmtId="4" fontId="9" fillId="0" borderId="15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0" fontId="4" fillId="0" borderId="31" xfId="0" applyFont="1" applyBorder="1" applyAlignment="1">
      <alignment vertical="top" wrapText="1"/>
    </xf>
    <xf numFmtId="3" fontId="16" fillId="0" borderId="21" xfId="0" applyNumberFormat="1" applyFont="1" applyBorder="1" applyAlignment="1">
      <alignment horizontal="left" vertical="top" wrapText="1"/>
    </xf>
    <xf numFmtId="3" fontId="16" fillId="0" borderId="59" xfId="0" applyNumberFormat="1" applyFont="1" applyBorder="1" applyAlignment="1">
      <alignment horizontal="left" vertical="top" wrapText="1"/>
    </xf>
    <xf numFmtId="4" fontId="16" fillId="0" borderId="6" xfId="0" applyNumberFormat="1" applyFont="1" applyBorder="1" applyAlignment="1">
      <alignment horizontal="right" vertical="top"/>
    </xf>
    <xf numFmtId="0" fontId="4" fillId="0" borderId="6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4" fontId="16" fillId="0" borderId="55" xfId="0" applyNumberFormat="1" applyFont="1" applyBorder="1" applyAlignment="1">
      <alignment horizontal="right" vertical="top" wrapText="1"/>
    </xf>
    <xf numFmtId="3" fontId="16" fillId="0" borderId="55" xfId="0" applyNumberFormat="1" applyFont="1" applyBorder="1" applyAlignment="1">
      <alignment horizontal="right" vertical="top" wrapText="1"/>
    </xf>
    <xf numFmtId="4" fontId="17" fillId="0" borderId="55" xfId="0" applyNumberFormat="1" applyFont="1" applyBorder="1" applyAlignment="1">
      <alignment horizontal="right"/>
    </xf>
    <xf numFmtId="4" fontId="16" fillId="0" borderId="56" xfId="0" applyNumberFormat="1" applyFont="1" applyBorder="1" applyAlignment="1">
      <alignment horizontal="right" vertical="top" wrapText="1"/>
    </xf>
    <xf numFmtId="4" fontId="14" fillId="0" borderId="0" xfId="0" applyNumberFormat="1" applyFont="1" applyAlignment="1">
      <alignment horizontal="right"/>
    </xf>
    <xf numFmtId="165" fontId="11" fillId="0" borderId="0" xfId="2" applyFont="1" applyAlignment="1">
      <alignment horizontal="right"/>
    </xf>
    <xf numFmtId="4" fontId="13" fillId="0" borderId="58" xfId="0" applyNumberFormat="1" applyFont="1" applyBorder="1" applyAlignment="1">
      <alignment wrapText="1"/>
    </xf>
    <xf numFmtId="4" fontId="9" fillId="0" borderId="58" xfId="0" applyNumberFormat="1" applyFont="1" applyBorder="1" applyAlignment="1">
      <alignment vertical="top"/>
    </xf>
    <xf numFmtId="4" fontId="9" fillId="0" borderId="18" xfId="0" applyNumberFormat="1" applyFont="1" applyBorder="1" applyAlignment="1">
      <alignment vertical="top"/>
    </xf>
    <xf numFmtId="0" fontId="9" fillId="0" borderId="61" xfId="0" applyFont="1" applyBorder="1"/>
    <xf numFmtId="0" fontId="9" fillId="0" borderId="62" xfId="0" applyFont="1" applyBorder="1"/>
    <xf numFmtId="4" fontId="9" fillId="0" borderId="63" xfId="0" applyNumberFormat="1" applyFont="1" applyBorder="1" applyAlignment="1">
      <alignment horizontal="left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90"/>
  <sheetViews>
    <sheetView tabSelected="1" topLeftCell="A41" zoomScale="75" workbookViewId="0">
      <selection activeCell="H87" sqref="H87"/>
    </sheetView>
  </sheetViews>
  <sheetFormatPr defaultRowHeight="20.25" x14ac:dyDescent="0.3"/>
  <cols>
    <col min="1" max="1" width="4.140625" style="3" customWidth="1"/>
    <col min="2" max="2" width="56" style="3" customWidth="1"/>
    <col min="3" max="3" width="31.140625" style="3" customWidth="1"/>
    <col min="4" max="4" width="38.42578125" style="3" customWidth="1"/>
    <col min="5" max="5" width="39.5703125" style="3" customWidth="1"/>
    <col min="6" max="6" width="25.42578125" style="3" customWidth="1"/>
    <col min="7" max="7" width="16" style="3" customWidth="1"/>
    <col min="8" max="10" width="9.140625" style="3"/>
    <col min="11" max="11" width="8.140625" style="3" customWidth="1"/>
    <col min="12" max="16384" width="9.140625" style="3"/>
  </cols>
  <sheetData>
    <row r="1" spans="2:14" ht="25.5" x14ac:dyDescent="0.35">
      <c r="B1" s="139" t="s">
        <v>54</v>
      </c>
      <c r="C1" s="139"/>
      <c r="D1" s="139"/>
      <c r="E1" s="139"/>
      <c r="F1" s="139"/>
    </row>
    <row r="2" spans="2:14" x14ac:dyDescent="0.3">
      <c r="B2" s="2"/>
      <c r="C2" s="2"/>
    </row>
    <row r="3" spans="2:14" ht="25.5" x14ac:dyDescent="0.35">
      <c r="B3" s="1" t="s">
        <v>55</v>
      </c>
      <c r="C3" s="80">
        <v>1070595.3500000001</v>
      </c>
    </row>
    <row r="4" spans="2:14" x14ac:dyDescent="0.3">
      <c r="B4" s="4"/>
      <c r="C4" s="5"/>
    </row>
    <row r="5" spans="2:14" s="6" customFormat="1" x14ac:dyDescent="0.3">
      <c r="B5" s="140" t="s">
        <v>8</v>
      </c>
      <c r="C5" s="140"/>
      <c r="D5" s="140"/>
      <c r="E5" s="140"/>
      <c r="F5" s="140"/>
    </row>
    <row r="6" spans="2:14" ht="21" thickBot="1" x14ac:dyDescent="0.35"/>
    <row r="7" spans="2:14" s="6" customFormat="1" ht="45.75" customHeight="1" thickBot="1" x14ac:dyDescent="0.35">
      <c r="B7" s="7" t="s">
        <v>0</v>
      </c>
      <c r="C7" s="8" t="s">
        <v>19</v>
      </c>
      <c r="D7" s="9" t="s">
        <v>36</v>
      </c>
      <c r="E7" s="9" t="s">
        <v>28</v>
      </c>
      <c r="F7" s="9" t="s">
        <v>26</v>
      </c>
      <c r="G7" s="10"/>
      <c r="H7" s="1"/>
      <c r="I7" s="1"/>
      <c r="J7" s="1"/>
      <c r="K7" s="1"/>
      <c r="L7" s="1"/>
      <c r="M7" s="1"/>
      <c r="N7" s="1"/>
    </row>
    <row r="8" spans="2:14" ht="34.5" customHeight="1" thickBot="1" x14ac:dyDescent="0.35">
      <c r="B8" s="11" t="s">
        <v>1</v>
      </c>
      <c r="C8" s="12">
        <v>1584000</v>
      </c>
      <c r="D8" s="101">
        <v>1529893.74</v>
      </c>
      <c r="E8" s="49">
        <f t="shared" ref="E8:E15" si="0">D8-C8</f>
        <v>-54106.260000000009</v>
      </c>
      <c r="F8" s="50">
        <v>1577861.21</v>
      </c>
      <c r="G8" s="13"/>
      <c r="H8" s="13"/>
      <c r="I8" s="13"/>
      <c r="J8" s="13"/>
      <c r="K8" s="13"/>
      <c r="L8" s="13"/>
      <c r="M8" s="13"/>
      <c r="N8" s="13"/>
    </row>
    <row r="9" spans="2:14" ht="36.75" customHeight="1" thickBot="1" x14ac:dyDescent="0.35">
      <c r="B9" s="15" t="s">
        <v>13</v>
      </c>
      <c r="C9" s="16">
        <v>12000</v>
      </c>
      <c r="D9" s="29">
        <v>24000</v>
      </c>
      <c r="E9" s="29">
        <f t="shared" si="0"/>
        <v>12000</v>
      </c>
      <c r="F9" s="30" t="s">
        <v>60</v>
      </c>
      <c r="G9" s="13"/>
      <c r="H9" s="13"/>
      <c r="I9" s="13"/>
      <c r="J9" s="13"/>
      <c r="K9" s="13"/>
      <c r="L9" s="13"/>
      <c r="M9" s="13"/>
      <c r="N9" s="13"/>
    </row>
    <row r="10" spans="2:14" ht="48" customHeight="1" x14ac:dyDescent="0.3">
      <c r="B10" s="19" t="s">
        <v>39</v>
      </c>
      <c r="C10" s="20">
        <v>2525000</v>
      </c>
      <c r="D10" s="36">
        <f>SUM(D11:D15)</f>
        <v>2239935.19</v>
      </c>
      <c r="E10" s="36">
        <f t="shared" si="0"/>
        <v>-285064.81000000006</v>
      </c>
      <c r="F10" s="21"/>
      <c r="G10" s="13"/>
      <c r="H10" s="13"/>
      <c r="I10" s="13"/>
      <c r="J10" s="13"/>
      <c r="K10" s="13"/>
      <c r="L10" s="13"/>
      <c r="M10" s="13"/>
      <c r="N10" s="13"/>
    </row>
    <row r="11" spans="2:14" ht="29.25" customHeight="1" x14ac:dyDescent="0.3">
      <c r="B11" s="91" t="s">
        <v>58</v>
      </c>
      <c r="C11" s="89">
        <v>2125000</v>
      </c>
      <c r="D11" s="93">
        <v>1836935.19</v>
      </c>
      <c r="E11" s="90">
        <f t="shared" si="0"/>
        <v>-288064.81000000006</v>
      </c>
      <c r="F11" s="92"/>
      <c r="G11" s="13"/>
      <c r="H11" s="13"/>
      <c r="I11" s="13"/>
      <c r="J11" s="13"/>
      <c r="K11" s="13"/>
      <c r="L11" s="13"/>
      <c r="M11" s="13"/>
      <c r="N11" s="13"/>
    </row>
    <row r="12" spans="2:14" ht="30" customHeight="1" x14ac:dyDescent="0.3">
      <c r="B12" s="104" t="s">
        <v>59</v>
      </c>
      <c r="C12" s="86">
        <v>200000</v>
      </c>
      <c r="D12" s="87">
        <v>271000</v>
      </c>
      <c r="E12" s="87">
        <f t="shared" si="0"/>
        <v>71000</v>
      </c>
      <c r="F12" s="88"/>
      <c r="G12" s="13"/>
      <c r="H12" s="13"/>
      <c r="I12" s="13"/>
      <c r="J12" s="13"/>
      <c r="K12" s="13"/>
      <c r="L12" s="13"/>
      <c r="M12" s="13"/>
      <c r="N12" s="13"/>
    </row>
    <row r="13" spans="2:14" ht="30.75" customHeight="1" x14ac:dyDescent="0.3">
      <c r="B13" s="127" t="s">
        <v>57</v>
      </c>
      <c r="C13" s="23">
        <v>50000</v>
      </c>
      <c r="D13" s="128">
        <v>0</v>
      </c>
      <c r="E13" s="128">
        <f t="shared" si="0"/>
        <v>-50000</v>
      </c>
      <c r="F13" s="25"/>
      <c r="G13" s="13"/>
      <c r="H13" s="13"/>
      <c r="I13" s="13"/>
      <c r="J13" s="13"/>
      <c r="K13" s="13"/>
      <c r="L13" s="13"/>
      <c r="M13" s="13"/>
      <c r="N13" s="13"/>
    </row>
    <row r="14" spans="2:14" ht="30.75" customHeight="1" x14ac:dyDescent="0.3">
      <c r="B14" s="127" t="s">
        <v>56</v>
      </c>
      <c r="C14" s="23">
        <v>50000</v>
      </c>
      <c r="D14" s="128">
        <v>0</v>
      </c>
      <c r="E14" s="128">
        <f t="shared" ref="E14" si="1">D14-C14</f>
        <v>-50000</v>
      </c>
      <c r="F14" s="25"/>
      <c r="G14" s="13"/>
      <c r="H14" s="13"/>
      <c r="I14" s="13"/>
      <c r="J14" s="13"/>
      <c r="K14" s="13"/>
      <c r="L14" s="13"/>
      <c r="M14" s="13"/>
      <c r="N14" s="13"/>
    </row>
    <row r="15" spans="2:14" ht="36" customHeight="1" thickBot="1" x14ac:dyDescent="0.35">
      <c r="B15" s="104" t="s">
        <v>44</v>
      </c>
      <c r="C15" s="89">
        <v>100000</v>
      </c>
      <c r="D15" s="90">
        <v>132000</v>
      </c>
      <c r="E15" s="170">
        <f t="shared" si="0"/>
        <v>32000</v>
      </c>
      <c r="F15" s="169"/>
      <c r="G15" s="13"/>
      <c r="H15" s="13"/>
      <c r="I15" s="13"/>
      <c r="J15" s="13"/>
      <c r="K15" s="13"/>
      <c r="L15" s="13"/>
      <c r="M15" s="13"/>
      <c r="N15" s="13"/>
    </row>
    <row r="16" spans="2:14" ht="24" customHeight="1" thickBot="1" x14ac:dyDescent="0.35">
      <c r="B16" s="15" t="s">
        <v>17</v>
      </c>
      <c r="C16" s="16">
        <f>C8+C9+C10</f>
        <v>4121000</v>
      </c>
      <c r="D16" s="16">
        <f>D8+D9+D10</f>
        <v>3793828.9299999997</v>
      </c>
      <c r="E16" s="41">
        <f>E8+E9+E10</f>
        <v>-327171.07000000007</v>
      </c>
      <c r="F16" s="129"/>
      <c r="G16" s="13"/>
      <c r="H16" s="13"/>
      <c r="I16" s="13"/>
      <c r="J16" s="13"/>
      <c r="K16" s="13"/>
      <c r="L16" s="13"/>
      <c r="M16" s="13"/>
      <c r="N16" s="13"/>
    </row>
    <row r="17" spans="2:14" x14ac:dyDescent="0.3">
      <c r="C17" s="31"/>
      <c r="D17" s="32"/>
      <c r="E17" s="32"/>
      <c r="F17" s="32"/>
      <c r="G17" s="13"/>
      <c r="H17" s="13"/>
      <c r="I17" s="13"/>
      <c r="J17" s="13"/>
      <c r="K17" s="13"/>
      <c r="L17" s="13"/>
      <c r="M17" s="13"/>
      <c r="N17" s="13"/>
    </row>
    <row r="18" spans="2:14" s="6" customFormat="1" ht="31.5" customHeight="1" x14ac:dyDescent="0.3">
      <c r="B18" s="141" t="s">
        <v>9</v>
      </c>
      <c r="C18" s="141"/>
      <c r="D18" s="141"/>
      <c r="E18" s="141"/>
      <c r="F18" s="141"/>
      <c r="G18" s="1"/>
      <c r="H18" s="1"/>
      <c r="I18" s="1"/>
      <c r="J18" s="1"/>
      <c r="K18" s="1"/>
      <c r="L18" s="1"/>
      <c r="M18" s="1"/>
      <c r="N18" s="1"/>
    </row>
    <row r="19" spans="2:14" ht="21" thickBot="1" x14ac:dyDescent="0.35">
      <c r="B19" s="33"/>
      <c r="C19" s="33"/>
      <c r="D19" s="32"/>
      <c r="E19" s="32"/>
      <c r="F19" s="32"/>
      <c r="G19" s="13"/>
      <c r="H19" s="13"/>
      <c r="I19" s="13"/>
      <c r="J19" s="13"/>
      <c r="K19" s="13"/>
      <c r="L19" s="13"/>
      <c r="M19" s="13"/>
      <c r="N19" s="13"/>
    </row>
    <row r="20" spans="2:14" s="6" customFormat="1" ht="42" customHeight="1" thickBot="1" x14ac:dyDescent="0.35">
      <c r="B20" s="7" t="s">
        <v>2</v>
      </c>
      <c r="C20" s="8" t="s">
        <v>19</v>
      </c>
      <c r="D20" s="34" t="s">
        <v>27</v>
      </c>
      <c r="E20" s="35" t="s">
        <v>49</v>
      </c>
      <c r="F20" s="34" t="s">
        <v>37</v>
      </c>
      <c r="G20" s="1"/>
      <c r="H20" s="1"/>
      <c r="I20" s="1"/>
      <c r="J20" s="1"/>
      <c r="K20" s="1"/>
      <c r="L20" s="1"/>
      <c r="M20" s="1"/>
      <c r="N20" s="1"/>
    </row>
    <row r="21" spans="2:14" ht="27.75" customHeight="1" x14ac:dyDescent="0.3">
      <c r="B21" s="19" t="s">
        <v>3</v>
      </c>
      <c r="C21" s="20">
        <f>SUM(C22:C24)</f>
        <v>1188000</v>
      </c>
      <c r="D21" s="36">
        <f>SUM(D22:D24)</f>
        <v>1191751.71</v>
      </c>
      <c r="E21" s="96">
        <f>D21-C21</f>
        <v>3751.7099999999627</v>
      </c>
      <c r="F21" s="37"/>
      <c r="G21" s="13"/>
      <c r="H21" s="13"/>
      <c r="I21" s="13"/>
      <c r="J21" s="13"/>
      <c r="K21" s="13"/>
      <c r="L21" s="13"/>
      <c r="M21" s="13"/>
      <c r="N21" s="13"/>
    </row>
    <row r="22" spans="2:14" ht="27.75" customHeight="1" x14ac:dyDescent="0.3">
      <c r="B22" s="22" t="s">
        <v>4</v>
      </c>
      <c r="C22" s="23">
        <v>624000</v>
      </c>
      <c r="D22" s="24">
        <v>626048.77</v>
      </c>
      <c r="E22" s="95">
        <f>D22-C22</f>
        <v>2048.7700000000186</v>
      </c>
      <c r="F22" s="25"/>
      <c r="G22" s="13"/>
      <c r="H22" s="13"/>
      <c r="I22" s="13"/>
      <c r="J22" s="13"/>
      <c r="K22" s="13"/>
      <c r="L22" s="13"/>
      <c r="M22" s="13"/>
      <c r="N22" s="13"/>
    </row>
    <row r="23" spans="2:14" ht="27.75" customHeight="1" x14ac:dyDescent="0.3">
      <c r="B23" s="22" t="s">
        <v>5</v>
      </c>
      <c r="C23" s="23">
        <v>312000</v>
      </c>
      <c r="D23" s="24">
        <v>314312.7</v>
      </c>
      <c r="E23" s="94">
        <f>D23-C23</f>
        <v>2312.7000000000116</v>
      </c>
      <c r="F23" s="25"/>
      <c r="G23" s="13"/>
      <c r="H23" s="13"/>
      <c r="I23" s="13"/>
      <c r="J23" s="13"/>
      <c r="K23" s="13"/>
      <c r="L23" s="13"/>
      <c r="M23" s="13"/>
      <c r="N23" s="13"/>
    </row>
    <row r="24" spans="2:14" ht="27.75" customHeight="1" thickBot="1" x14ac:dyDescent="0.35">
      <c r="B24" s="22" t="s">
        <v>43</v>
      </c>
      <c r="C24" s="23">
        <v>252000</v>
      </c>
      <c r="D24" s="24">
        <v>251390.24</v>
      </c>
      <c r="E24" s="94">
        <f>D24-C24</f>
        <v>-609.76000000000931</v>
      </c>
      <c r="F24" s="25"/>
      <c r="G24" s="13"/>
      <c r="H24" s="13"/>
      <c r="I24" s="13"/>
      <c r="J24" s="13"/>
      <c r="K24" s="13"/>
      <c r="L24" s="13"/>
      <c r="M24" s="13"/>
      <c r="N24" s="13"/>
    </row>
    <row r="25" spans="2:14" s="6" customFormat="1" ht="35.25" customHeight="1" x14ac:dyDescent="0.3">
      <c r="B25" s="11" t="s">
        <v>30</v>
      </c>
      <c r="C25" s="12">
        <v>358800</v>
      </c>
      <c r="D25" s="38">
        <v>359909.02</v>
      </c>
      <c r="E25" s="38">
        <f>D25-C25</f>
        <v>1109.0200000000186</v>
      </c>
      <c r="F25" s="39"/>
      <c r="G25" s="138"/>
      <c r="H25" s="138"/>
      <c r="I25" s="138"/>
      <c r="J25" s="138"/>
      <c r="K25" s="138"/>
      <c r="L25" s="138"/>
      <c r="M25" s="138"/>
      <c r="N25" s="138"/>
    </row>
    <row r="26" spans="2:14" s="6" customFormat="1" ht="34.5" customHeight="1" thickBot="1" x14ac:dyDescent="0.35">
      <c r="B26" s="14"/>
      <c r="C26" s="41"/>
      <c r="D26" s="42"/>
      <c r="E26" s="42"/>
      <c r="F26" s="43"/>
      <c r="G26" s="137"/>
      <c r="H26" s="138"/>
      <c r="I26" s="138"/>
      <c r="J26" s="138"/>
      <c r="K26" s="138"/>
      <c r="L26" s="138"/>
      <c r="M26" s="138"/>
      <c r="N26" s="40"/>
    </row>
    <row r="27" spans="2:14" s="6" customFormat="1" ht="48.75" customHeight="1" x14ac:dyDescent="0.3">
      <c r="B27" s="19" t="s">
        <v>40</v>
      </c>
      <c r="C27" s="20">
        <f>SUM(C28:C30)</f>
        <v>40000</v>
      </c>
      <c r="D27" s="36">
        <f>SUM(D28,D29,D30)</f>
        <v>0</v>
      </c>
      <c r="E27" s="96">
        <f t="shared" ref="E27:E39" si="2">D27-C27</f>
        <v>-40000</v>
      </c>
      <c r="F27" s="37"/>
      <c r="G27" s="44"/>
      <c r="H27" s="45"/>
      <c r="I27" s="45"/>
      <c r="J27" s="45"/>
      <c r="K27" s="45"/>
      <c r="L27" s="1"/>
      <c r="M27" s="1"/>
      <c r="N27" s="1"/>
    </row>
    <row r="28" spans="2:14" s="6" customFormat="1" ht="27" customHeight="1" x14ac:dyDescent="0.3">
      <c r="B28" s="22" t="s">
        <v>15</v>
      </c>
      <c r="C28" s="23">
        <v>5000</v>
      </c>
      <c r="D28" s="117">
        <v>0</v>
      </c>
      <c r="E28" s="85">
        <f t="shared" si="2"/>
        <v>-5000</v>
      </c>
      <c r="F28" s="46"/>
      <c r="G28" s="1"/>
      <c r="H28" s="1"/>
      <c r="I28" s="1"/>
      <c r="J28" s="1"/>
      <c r="K28" s="1"/>
      <c r="L28" s="1"/>
      <c r="M28" s="1"/>
      <c r="N28" s="1"/>
    </row>
    <row r="29" spans="2:14" s="6" customFormat="1" ht="27" customHeight="1" x14ac:dyDescent="0.3">
      <c r="B29" s="22" t="s">
        <v>31</v>
      </c>
      <c r="C29" s="23">
        <v>10000</v>
      </c>
      <c r="D29" s="117">
        <v>0</v>
      </c>
      <c r="E29" s="85">
        <f t="shared" si="2"/>
        <v>-10000</v>
      </c>
      <c r="F29" s="46"/>
      <c r="G29" s="1"/>
      <c r="H29" s="1"/>
      <c r="I29" s="1"/>
      <c r="J29" s="1"/>
      <c r="K29" s="1"/>
      <c r="L29" s="1"/>
      <c r="M29" s="1"/>
      <c r="N29" s="1"/>
    </row>
    <row r="30" spans="2:14" s="6" customFormat="1" ht="38.25" customHeight="1" thickBot="1" x14ac:dyDescent="0.35">
      <c r="B30" s="47" t="s">
        <v>32</v>
      </c>
      <c r="C30" s="48">
        <v>25000</v>
      </c>
      <c r="D30" s="118"/>
      <c r="E30" s="94">
        <f t="shared" si="2"/>
        <v>-25000</v>
      </c>
      <c r="F30" s="168"/>
      <c r="G30" s="1"/>
      <c r="H30" s="1"/>
      <c r="I30" s="1"/>
      <c r="J30" s="1"/>
      <c r="K30" s="1"/>
      <c r="L30" s="1"/>
      <c r="M30" s="1"/>
      <c r="N30" s="1"/>
    </row>
    <row r="31" spans="2:14" ht="33.75" customHeight="1" x14ac:dyDescent="0.3">
      <c r="B31" s="19" t="s">
        <v>6</v>
      </c>
      <c r="C31" s="20">
        <f>SUM(C32:C37)</f>
        <v>108000</v>
      </c>
      <c r="D31" s="36">
        <f>SUM(D32:D37)</f>
        <v>64013.75</v>
      </c>
      <c r="E31" s="96">
        <f t="shared" si="2"/>
        <v>-43986.25</v>
      </c>
      <c r="F31" s="150"/>
      <c r="G31" s="13"/>
      <c r="H31" s="13"/>
      <c r="I31" s="13"/>
      <c r="J31" s="13"/>
      <c r="K31" s="13"/>
      <c r="L31" s="13"/>
      <c r="M31" s="13"/>
      <c r="N31" s="13"/>
    </row>
    <row r="32" spans="2:14" s="6" customFormat="1" ht="33.75" customHeight="1" x14ac:dyDescent="0.3">
      <c r="B32" s="22" t="s">
        <v>11</v>
      </c>
      <c r="C32" s="23">
        <v>3000</v>
      </c>
      <c r="D32" s="24">
        <v>2065.8000000000002</v>
      </c>
      <c r="E32" s="85">
        <f t="shared" si="2"/>
        <v>-934.19999999999982</v>
      </c>
      <c r="F32" s="25"/>
      <c r="G32" s="1"/>
      <c r="H32" s="1"/>
      <c r="I32" s="1"/>
      <c r="J32" s="1"/>
      <c r="K32" s="1"/>
      <c r="L32" s="1"/>
      <c r="M32" s="1"/>
      <c r="N32" s="1"/>
    </row>
    <row r="33" spans="2:14" ht="34.5" customHeight="1" x14ac:dyDescent="0.3">
      <c r="B33" s="22" t="s">
        <v>61</v>
      </c>
      <c r="C33" s="23">
        <v>40000</v>
      </c>
      <c r="D33" s="24">
        <v>790</v>
      </c>
      <c r="E33" s="85">
        <f t="shared" si="2"/>
        <v>-39210</v>
      </c>
      <c r="F33" s="25"/>
      <c r="G33" s="13"/>
      <c r="H33" s="13"/>
      <c r="I33" s="13"/>
      <c r="J33" s="13"/>
      <c r="K33" s="13"/>
      <c r="L33" s="13"/>
      <c r="M33" s="13"/>
      <c r="N33" s="13"/>
    </row>
    <row r="34" spans="2:14" ht="28.5" customHeight="1" x14ac:dyDescent="0.3">
      <c r="B34" s="72" t="s">
        <v>41</v>
      </c>
      <c r="C34" s="125">
        <v>0</v>
      </c>
      <c r="D34" s="126">
        <v>0</v>
      </c>
      <c r="E34" s="33"/>
      <c r="F34" s="25"/>
      <c r="G34" s="13"/>
      <c r="H34" s="13"/>
      <c r="I34" s="13"/>
      <c r="J34" s="13"/>
      <c r="K34" s="13"/>
      <c r="L34" s="13"/>
      <c r="M34" s="13"/>
      <c r="N34" s="13"/>
    </row>
    <row r="35" spans="2:14" ht="31.5" customHeight="1" x14ac:dyDescent="0.3">
      <c r="B35" s="22" t="s">
        <v>14</v>
      </c>
      <c r="C35" s="23">
        <v>5000</v>
      </c>
      <c r="D35" s="24">
        <v>6652.95</v>
      </c>
      <c r="E35" s="85">
        <f>D35-C35</f>
        <v>1652.9499999999998</v>
      </c>
      <c r="F35" s="25"/>
      <c r="G35" s="13"/>
      <c r="H35" s="13"/>
      <c r="I35" s="13"/>
      <c r="J35" s="13"/>
      <c r="K35" s="13"/>
      <c r="L35" s="13"/>
      <c r="M35" s="13"/>
      <c r="N35" s="13"/>
    </row>
    <row r="36" spans="2:14" ht="33.75" customHeight="1" x14ac:dyDescent="0.3">
      <c r="B36" s="84" t="s">
        <v>42</v>
      </c>
      <c r="C36" s="98">
        <v>30000</v>
      </c>
      <c r="D36" s="99">
        <v>17880</v>
      </c>
      <c r="E36" s="85">
        <f>D36-C36</f>
        <v>-12120</v>
      </c>
      <c r="F36" s="25"/>
      <c r="G36" s="13"/>
      <c r="H36" s="13"/>
      <c r="I36" s="13"/>
      <c r="J36" s="13"/>
      <c r="K36" s="13"/>
      <c r="L36" s="13"/>
      <c r="M36" s="13"/>
      <c r="N36" s="13"/>
    </row>
    <row r="37" spans="2:14" ht="33.75" customHeight="1" thickBot="1" x14ac:dyDescent="0.35">
      <c r="B37" s="26" t="s">
        <v>7</v>
      </c>
      <c r="C37" s="27">
        <v>30000</v>
      </c>
      <c r="D37" s="28">
        <v>36625</v>
      </c>
      <c r="E37" s="100">
        <f t="shared" si="2"/>
        <v>6625</v>
      </c>
      <c r="F37" s="169"/>
      <c r="G37" s="13"/>
      <c r="H37" s="13"/>
      <c r="I37" s="13"/>
      <c r="J37" s="13"/>
      <c r="K37" s="13"/>
      <c r="L37" s="13"/>
      <c r="M37" s="13"/>
      <c r="N37" s="13"/>
    </row>
    <row r="38" spans="2:14" ht="49.5" customHeight="1" thickBot="1" x14ac:dyDescent="0.35">
      <c r="B38" s="11" t="s">
        <v>12</v>
      </c>
      <c r="C38" s="12">
        <v>1000</v>
      </c>
      <c r="D38" s="49">
        <v>0</v>
      </c>
      <c r="E38" s="29">
        <f t="shared" si="2"/>
        <v>-1000</v>
      </c>
      <c r="F38" s="120"/>
      <c r="G38" s="13"/>
      <c r="H38" s="13"/>
      <c r="I38" s="13"/>
      <c r="J38" s="13"/>
      <c r="K38" s="13"/>
      <c r="L38" s="13"/>
      <c r="M38" s="13"/>
      <c r="N38" s="13"/>
    </row>
    <row r="39" spans="2:14" ht="38.25" customHeight="1" x14ac:dyDescent="0.3">
      <c r="B39" s="156" t="s">
        <v>50</v>
      </c>
      <c r="C39" s="20">
        <v>180000</v>
      </c>
      <c r="D39" s="36">
        <f>SUM(D40:D42)</f>
        <v>267523.40000000002</v>
      </c>
      <c r="E39" s="36">
        <f t="shared" si="2"/>
        <v>87523.400000000023</v>
      </c>
      <c r="F39" s="37"/>
      <c r="G39" s="102"/>
      <c r="H39" s="102"/>
      <c r="I39" s="102"/>
      <c r="J39" s="102"/>
      <c r="K39" s="102"/>
      <c r="L39" s="102"/>
      <c r="M39" s="102"/>
      <c r="N39" s="102"/>
    </row>
    <row r="40" spans="2:14" ht="38.25" customHeight="1" x14ac:dyDescent="0.3">
      <c r="B40" s="147" t="s">
        <v>62</v>
      </c>
      <c r="C40" s="148"/>
      <c r="D40" s="94">
        <v>151534.39999999999</v>
      </c>
      <c r="E40" s="149"/>
      <c r="F40" s="150"/>
      <c r="G40" s="102"/>
      <c r="H40" s="102"/>
      <c r="I40" s="102"/>
      <c r="J40" s="102"/>
      <c r="K40" s="102"/>
      <c r="L40" s="102"/>
      <c r="M40" s="102"/>
      <c r="N40" s="102"/>
    </row>
    <row r="41" spans="2:14" ht="38.25" customHeight="1" x14ac:dyDescent="0.3">
      <c r="B41" s="151" t="s">
        <v>63</v>
      </c>
      <c r="C41" s="152"/>
      <c r="D41" s="153">
        <v>69244</v>
      </c>
      <c r="E41" s="154"/>
      <c r="F41" s="155"/>
      <c r="G41" s="102"/>
      <c r="H41" s="102"/>
      <c r="I41" s="102"/>
      <c r="J41" s="102"/>
      <c r="K41" s="102"/>
      <c r="L41" s="102"/>
      <c r="M41" s="102"/>
      <c r="N41" s="102"/>
    </row>
    <row r="42" spans="2:14" ht="38.25" customHeight="1" x14ac:dyDescent="0.3">
      <c r="B42" s="142" t="s">
        <v>64</v>
      </c>
      <c r="C42" s="143"/>
      <c r="D42" s="146">
        <v>46745</v>
      </c>
      <c r="E42" s="144"/>
      <c r="F42" s="145"/>
      <c r="G42" s="102"/>
      <c r="H42" s="102"/>
      <c r="I42" s="102"/>
      <c r="J42" s="102"/>
      <c r="K42" s="102"/>
      <c r="L42" s="102"/>
      <c r="M42" s="102"/>
      <c r="N42" s="102"/>
    </row>
    <row r="43" spans="2:14" ht="24.75" customHeight="1" thickBot="1" x14ac:dyDescent="0.35">
      <c r="B43" s="14" t="s">
        <v>10</v>
      </c>
      <c r="C43" s="41">
        <v>1000</v>
      </c>
      <c r="D43" s="119">
        <v>0</v>
      </c>
      <c r="E43" s="119">
        <f>D43-C43</f>
        <v>-1000</v>
      </c>
      <c r="F43" s="120"/>
      <c r="G43" s="13"/>
      <c r="H43" s="13"/>
      <c r="I43" s="13"/>
      <c r="J43" s="13"/>
      <c r="K43" s="13"/>
      <c r="L43" s="13"/>
      <c r="M43" s="13"/>
      <c r="N43" s="13"/>
    </row>
    <row r="44" spans="2:14" ht="57.75" customHeight="1" x14ac:dyDescent="0.3">
      <c r="B44" s="11" t="s">
        <v>39</v>
      </c>
      <c r="C44" s="109">
        <f>SUM(C45:C49)</f>
        <v>2189281</v>
      </c>
      <c r="D44" s="122">
        <f>SUM(D49+D47+D45+D46)</f>
        <v>1823159.13</v>
      </c>
      <c r="E44" s="96">
        <f>D44-C44</f>
        <v>-366121.87000000011</v>
      </c>
      <c r="F44" s="37"/>
      <c r="G44" s="13"/>
      <c r="H44" s="13"/>
      <c r="I44" s="13"/>
      <c r="J44" s="13"/>
      <c r="K44" s="13"/>
      <c r="L44" s="13"/>
      <c r="M44" s="13"/>
      <c r="N44" s="13"/>
    </row>
    <row r="45" spans="2:14" ht="23.25" customHeight="1" x14ac:dyDescent="0.3">
      <c r="B45" s="105" t="s">
        <v>65</v>
      </c>
      <c r="C45" s="110">
        <v>2009281</v>
      </c>
      <c r="D45" s="121">
        <v>1523296.42</v>
      </c>
      <c r="E45" s="116">
        <f>D45-C45</f>
        <v>-485984.58000000007</v>
      </c>
      <c r="F45" s="51"/>
      <c r="H45" s="13"/>
      <c r="I45" s="13"/>
      <c r="J45" s="13"/>
      <c r="K45" s="13"/>
      <c r="L45" s="13"/>
      <c r="M45" s="13"/>
      <c r="N45" s="13"/>
    </row>
    <row r="46" spans="2:14" ht="39" customHeight="1" x14ac:dyDescent="0.3">
      <c r="B46" s="106" t="s">
        <v>52</v>
      </c>
      <c r="C46" s="110">
        <v>70000</v>
      </c>
      <c r="D46" s="121">
        <v>196148.5</v>
      </c>
      <c r="E46" s="85"/>
      <c r="F46" s="25"/>
      <c r="H46" s="13"/>
      <c r="I46" s="13"/>
      <c r="J46" s="13"/>
      <c r="K46" s="13"/>
      <c r="L46" s="13"/>
      <c r="M46" s="13"/>
      <c r="N46" s="13"/>
    </row>
    <row r="47" spans="2:14" ht="42" customHeight="1" x14ac:dyDescent="0.3">
      <c r="B47" s="106" t="s">
        <v>57</v>
      </c>
      <c r="C47" s="111">
        <v>40000</v>
      </c>
      <c r="D47" s="111">
        <v>0</v>
      </c>
      <c r="E47" s="23"/>
      <c r="F47" s="97"/>
      <c r="G47" s="13"/>
      <c r="H47" s="13"/>
      <c r="I47" s="13"/>
      <c r="J47" s="13"/>
      <c r="K47" s="13"/>
      <c r="L47" s="13"/>
      <c r="M47" s="13"/>
      <c r="N47" s="13"/>
    </row>
    <row r="48" spans="2:14" ht="42" customHeight="1" x14ac:dyDescent="0.3">
      <c r="B48" s="106" t="s">
        <v>56</v>
      </c>
      <c r="C48" s="111">
        <v>40000</v>
      </c>
      <c r="D48" s="111">
        <v>0</v>
      </c>
      <c r="E48" s="23"/>
      <c r="F48" s="97"/>
      <c r="G48" s="13"/>
      <c r="H48" s="13"/>
      <c r="I48" s="13"/>
      <c r="J48" s="13"/>
      <c r="K48" s="13"/>
      <c r="L48" s="13"/>
      <c r="M48" s="13"/>
      <c r="N48" s="13"/>
    </row>
    <row r="49" spans="2:14" ht="41.25" customHeight="1" x14ac:dyDescent="0.3">
      <c r="B49" s="84" t="s">
        <v>38</v>
      </c>
      <c r="C49" s="112">
        <v>30000</v>
      </c>
      <c r="D49" s="123">
        <f>SUM(D50:D53)</f>
        <v>103714.21</v>
      </c>
      <c r="E49" s="130">
        <f t="shared" ref="E49:E55" si="3">D49-C49</f>
        <v>73714.210000000006</v>
      </c>
      <c r="F49" s="112"/>
      <c r="G49" s="13"/>
      <c r="H49" s="13"/>
      <c r="I49" s="13"/>
      <c r="J49" s="13"/>
      <c r="K49" s="13"/>
      <c r="L49" s="13"/>
      <c r="M49" s="13"/>
      <c r="N49" s="13"/>
    </row>
    <row r="50" spans="2:14" ht="38.25" customHeight="1" x14ac:dyDescent="0.3">
      <c r="B50" s="107" t="s">
        <v>45</v>
      </c>
      <c r="C50" s="113">
        <v>30000</v>
      </c>
      <c r="D50" s="162">
        <v>34013</v>
      </c>
      <c r="E50" s="131">
        <f t="shared" si="3"/>
        <v>4013</v>
      </c>
      <c r="F50" s="113"/>
      <c r="G50" s="13"/>
      <c r="H50" s="13"/>
      <c r="I50" s="13"/>
      <c r="J50" s="13"/>
      <c r="K50" s="13"/>
      <c r="L50" s="13"/>
      <c r="M50" s="13"/>
      <c r="N50" s="13"/>
    </row>
    <row r="51" spans="2:14" ht="38.25" customHeight="1" x14ac:dyDescent="0.3">
      <c r="B51" s="107" t="s">
        <v>46</v>
      </c>
      <c r="C51" s="113">
        <v>0</v>
      </c>
      <c r="D51" s="163">
        <v>0</v>
      </c>
      <c r="E51" s="131">
        <f t="shared" si="3"/>
        <v>0</v>
      </c>
      <c r="F51" s="113"/>
      <c r="G51" s="13"/>
      <c r="H51" s="13"/>
      <c r="I51" s="13"/>
      <c r="J51" s="13"/>
      <c r="K51" s="13"/>
      <c r="L51" s="13"/>
      <c r="M51" s="13"/>
      <c r="N51" s="13"/>
    </row>
    <row r="52" spans="2:14" ht="38.25" customHeight="1" x14ac:dyDescent="0.3">
      <c r="B52" s="107" t="s">
        <v>47</v>
      </c>
      <c r="C52" s="114">
        <v>0</v>
      </c>
      <c r="D52" s="164">
        <v>65741.210000000006</v>
      </c>
      <c r="E52" s="131">
        <f t="shared" si="3"/>
        <v>65741.210000000006</v>
      </c>
      <c r="F52" s="114"/>
      <c r="G52" s="13"/>
      <c r="H52" s="13"/>
      <c r="I52" s="13"/>
      <c r="J52" s="13"/>
      <c r="K52" s="13"/>
      <c r="L52" s="13"/>
      <c r="M52" s="13"/>
      <c r="N52" s="13"/>
    </row>
    <row r="53" spans="2:14" ht="36.75" customHeight="1" thickBot="1" x14ac:dyDescent="0.35">
      <c r="B53" s="108" t="s">
        <v>48</v>
      </c>
      <c r="C53" s="115">
        <v>0</v>
      </c>
      <c r="D53" s="165">
        <v>3960</v>
      </c>
      <c r="E53" s="132">
        <f t="shared" si="3"/>
        <v>3960</v>
      </c>
      <c r="F53" s="115"/>
      <c r="G53" s="13"/>
      <c r="H53" s="13"/>
      <c r="I53" s="13"/>
      <c r="J53" s="13"/>
      <c r="K53" s="13"/>
      <c r="L53" s="13"/>
      <c r="M53" s="13"/>
      <c r="N53" s="13"/>
    </row>
    <row r="54" spans="2:14" ht="46.5" customHeight="1" thickBot="1" x14ac:dyDescent="0.35">
      <c r="B54" s="160" t="s">
        <v>66</v>
      </c>
      <c r="C54" s="157"/>
      <c r="D54" s="161">
        <v>384000</v>
      </c>
      <c r="E54" s="159"/>
      <c r="F54" s="158"/>
      <c r="G54" s="13"/>
      <c r="H54" s="13"/>
      <c r="I54" s="13"/>
      <c r="J54" s="13"/>
      <c r="K54" s="13"/>
      <c r="L54" s="13"/>
      <c r="M54" s="13"/>
      <c r="N54" s="13"/>
    </row>
    <row r="55" spans="2:14" ht="25.5" customHeight="1" thickBot="1" x14ac:dyDescent="0.35">
      <c r="B55" s="15" t="s">
        <v>16</v>
      </c>
      <c r="C55" s="16">
        <f>SUM(C31,C27,C25,C21,C38,C39,C43,C44,)</f>
        <v>4066081</v>
      </c>
      <c r="D55" s="17">
        <f>SUM(D21+D25+D27+D31+D38+D39+D44+D43+D54)</f>
        <v>4090357.01</v>
      </c>
      <c r="E55" s="17">
        <f t="shared" si="3"/>
        <v>24276.009999999776</v>
      </c>
      <c r="F55" s="18"/>
      <c r="G55" s="13"/>
      <c r="H55" s="13"/>
      <c r="I55" s="13"/>
      <c r="J55" s="13"/>
      <c r="K55" s="13"/>
      <c r="L55" s="13"/>
      <c r="M55" s="13"/>
      <c r="N55" s="13"/>
    </row>
    <row r="56" spans="2:14" ht="27" customHeight="1" thickBot="1" x14ac:dyDescent="0.35">
      <c r="B56" s="15" t="s">
        <v>18</v>
      </c>
      <c r="C56" s="16">
        <f>C16-C55</f>
        <v>54919</v>
      </c>
      <c r="D56" s="17">
        <f>D16-D55</f>
        <v>-296528.08000000007</v>
      </c>
      <c r="E56" s="17"/>
      <c r="F56" s="18"/>
      <c r="G56" s="13"/>
      <c r="H56" s="13"/>
      <c r="I56" s="13"/>
      <c r="J56" s="13"/>
      <c r="K56" s="13"/>
      <c r="L56" s="13"/>
      <c r="M56" s="13"/>
      <c r="N56" s="13"/>
    </row>
    <row r="57" spans="2:14" s="54" customFormat="1" ht="20.25" customHeight="1" x14ac:dyDescent="0.3">
      <c r="B57" s="52"/>
      <c r="C57" s="5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</row>
    <row r="58" spans="2:14" s="54" customFormat="1" ht="20.25" customHeight="1" x14ac:dyDescent="0.3">
      <c r="B58" s="52"/>
      <c r="C58" s="5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</row>
    <row r="59" spans="2:14" ht="25.5" x14ac:dyDescent="0.35">
      <c r="B59" s="79" t="s">
        <v>67</v>
      </c>
      <c r="C59" s="80"/>
      <c r="D59" s="80">
        <f>C3+D16-D55</f>
        <v>774067.26999999955</v>
      </c>
    </row>
    <row r="60" spans="2:14" ht="26.25" x14ac:dyDescent="0.4">
      <c r="B60" s="103" t="s">
        <v>68</v>
      </c>
      <c r="C60" s="81"/>
      <c r="D60" s="166" t="s">
        <v>69</v>
      </c>
    </row>
    <row r="61" spans="2:14" x14ac:dyDescent="0.3">
      <c r="B61" s="55"/>
    </row>
    <row r="62" spans="2:14" ht="40.5" customHeight="1" x14ac:dyDescent="0.35">
      <c r="B62" s="79" t="s">
        <v>71</v>
      </c>
      <c r="C62" s="82"/>
      <c r="D62" s="167" t="s">
        <v>70</v>
      </c>
    </row>
    <row r="63" spans="2:14" ht="40.5" customHeight="1" x14ac:dyDescent="0.35">
      <c r="B63" s="79"/>
      <c r="C63" s="82"/>
      <c r="D63" s="83"/>
    </row>
    <row r="64" spans="2:14" ht="38.25" customHeight="1" x14ac:dyDescent="0.4">
      <c r="B64" s="124" t="s">
        <v>51</v>
      </c>
    </row>
    <row r="65" spans="2:6" ht="21" thickBot="1" x14ac:dyDescent="0.35">
      <c r="B65" s="55"/>
    </row>
    <row r="66" spans="2:6" ht="45.75" customHeight="1" thickBot="1" x14ac:dyDescent="0.35">
      <c r="B66" s="133" t="s">
        <v>74</v>
      </c>
      <c r="C66" s="134"/>
      <c r="D66" s="56">
        <f>SUM(D68:D74)</f>
        <v>490131.03</v>
      </c>
      <c r="E66" s="13"/>
      <c r="F66" s="13"/>
    </row>
    <row r="67" spans="2:6" x14ac:dyDescent="0.3">
      <c r="B67" s="57" t="s">
        <v>29</v>
      </c>
      <c r="C67" s="58"/>
      <c r="D67" s="59"/>
      <c r="E67" s="13"/>
      <c r="F67" s="13"/>
    </row>
    <row r="68" spans="2:6" ht="29.25" customHeight="1" x14ac:dyDescent="0.3">
      <c r="B68" s="60" t="s">
        <v>20</v>
      </c>
      <c r="C68" s="61"/>
      <c r="D68" s="62">
        <v>53278.31</v>
      </c>
      <c r="E68" s="63"/>
      <c r="F68" s="63"/>
    </row>
    <row r="69" spans="2:6" ht="29.25" customHeight="1" x14ac:dyDescent="0.3">
      <c r="B69" s="64" t="s">
        <v>21</v>
      </c>
      <c r="C69" s="65"/>
      <c r="D69" s="66">
        <v>3000</v>
      </c>
      <c r="E69" s="13"/>
      <c r="F69" s="13"/>
    </row>
    <row r="70" spans="2:6" ht="29.25" customHeight="1" x14ac:dyDescent="0.3">
      <c r="B70" s="67" t="s">
        <v>23</v>
      </c>
      <c r="C70" s="65"/>
      <c r="D70" s="66">
        <v>1852.72</v>
      </c>
      <c r="E70" s="13"/>
      <c r="F70" s="13"/>
    </row>
    <row r="71" spans="2:6" ht="29.25" customHeight="1" x14ac:dyDescent="0.3">
      <c r="B71" s="67" t="s">
        <v>24</v>
      </c>
      <c r="C71" s="65"/>
      <c r="D71" s="66">
        <v>0</v>
      </c>
      <c r="E71" s="13"/>
      <c r="F71" s="13"/>
    </row>
    <row r="72" spans="2:6" ht="29.25" customHeight="1" x14ac:dyDescent="0.3">
      <c r="B72" s="67" t="s">
        <v>25</v>
      </c>
      <c r="C72" s="65"/>
      <c r="D72" s="66">
        <v>0</v>
      </c>
      <c r="E72" s="13"/>
      <c r="F72" s="13"/>
    </row>
    <row r="73" spans="2:6" ht="29.25" customHeight="1" x14ac:dyDescent="0.3">
      <c r="B73" s="67" t="s">
        <v>1</v>
      </c>
      <c r="C73" s="65"/>
      <c r="D73" s="66">
        <v>432000</v>
      </c>
      <c r="E73" s="13"/>
      <c r="F73" s="13"/>
    </row>
    <row r="74" spans="2:6" ht="29.25" customHeight="1" thickBot="1" x14ac:dyDescent="0.35">
      <c r="B74" s="171" t="s">
        <v>53</v>
      </c>
      <c r="C74" s="172"/>
      <c r="D74" s="173"/>
      <c r="E74" s="13"/>
      <c r="F74" s="13"/>
    </row>
    <row r="75" spans="2:6" x14ac:dyDescent="0.3">
      <c r="B75" s="13"/>
      <c r="C75" s="13"/>
      <c r="D75" s="13"/>
      <c r="E75" s="13"/>
      <c r="F75" s="13"/>
    </row>
    <row r="76" spans="2:6" ht="21" thickBot="1" x14ac:dyDescent="0.35">
      <c r="B76" s="13"/>
      <c r="C76" s="13"/>
      <c r="D76" s="13"/>
      <c r="E76" s="13"/>
      <c r="F76" s="13"/>
    </row>
    <row r="77" spans="2:6" ht="50.25" customHeight="1" thickBot="1" x14ac:dyDescent="0.35">
      <c r="B77" s="135" t="s">
        <v>73</v>
      </c>
      <c r="C77" s="136"/>
      <c r="D77" s="68">
        <f>SUM(D78:D87)</f>
        <v>123921.38999999998</v>
      </c>
      <c r="E77" s="13"/>
      <c r="F77" s="13"/>
    </row>
    <row r="78" spans="2:6" ht="29.25" customHeight="1" x14ac:dyDescent="0.3">
      <c r="B78" s="69" t="s">
        <v>20</v>
      </c>
      <c r="C78" s="70"/>
      <c r="D78" s="71">
        <v>825.34</v>
      </c>
      <c r="E78" s="13"/>
      <c r="F78" s="13"/>
    </row>
    <row r="79" spans="2:6" ht="29.25" customHeight="1" x14ac:dyDescent="0.3">
      <c r="B79" s="67" t="s">
        <v>21</v>
      </c>
      <c r="C79" s="74"/>
      <c r="D79" s="75">
        <v>0</v>
      </c>
      <c r="E79" s="13"/>
      <c r="F79" s="13"/>
    </row>
    <row r="80" spans="2:6" ht="29.25" customHeight="1" x14ac:dyDescent="0.3">
      <c r="B80" s="67" t="s">
        <v>33</v>
      </c>
      <c r="C80" s="74"/>
      <c r="D80" s="75">
        <v>12853</v>
      </c>
      <c r="E80" s="13"/>
      <c r="F80" s="13"/>
    </row>
    <row r="81" spans="2:6" ht="29.25" customHeight="1" x14ac:dyDescent="0.3">
      <c r="B81" s="72" t="s">
        <v>22</v>
      </c>
      <c r="C81" s="33"/>
      <c r="D81" s="73">
        <v>6202.91</v>
      </c>
      <c r="E81" s="13"/>
      <c r="F81" s="13"/>
    </row>
    <row r="82" spans="2:6" ht="29.25" customHeight="1" x14ac:dyDescent="0.3">
      <c r="B82" s="72" t="s">
        <v>72</v>
      </c>
      <c r="C82" s="33"/>
      <c r="D82" s="73">
        <v>9300</v>
      </c>
      <c r="E82" s="13"/>
      <c r="F82" s="13"/>
    </row>
    <row r="83" spans="2:6" ht="29.25" customHeight="1" x14ac:dyDescent="0.3">
      <c r="B83" s="67" t="s">
        <v>24</v>
      </c>
      <c r="C83" s="74"/>
      <c r="D83" s="75"/>
      <c r="E83" s="13"/>
      <c r="F83" s="13"/>
    </row>
    <row r="84" spans="2:6" ht="29.25" customHeight="1" x14ac:dyDescent="0.3">
      <c r="B84" s="67" t="s">
        <v>34</v>
      </c>
      <c r="C84" s="74"/>
      <c r="D84" s="75">
        <v>46500.02</v>
      </c>
      <c r="E84" s="13"/>
      <c r="F84" s="13"/>
    </row>
    <row r="85" spans="2:6" ht="29.25" customHeight="1" x14ac:dyDescent="0.3">
      <c r="B85" s="67" t="s">
        <v>35</v>
      </c>
      <c r="C85" s="74"/>
      <c r="D85" s="75">
        <v>240.12</v>
      </c>
      <c r="E85" s="13"/>
      <c r="F85" s="13"/>
    </row>
    <row r="86" spans="2:6" ht="29.25" customHeight="1" x14ac:dyDescent="0.3">
      <c r="B86" s="67" t="s">
        <v>1</v>
      </c>
      <c r="C86" s="74"/>
      <c r="D86" s="75">
        <v>48000</v>
      </c>
      <c r="E86" s="13"/>
      <c r="F86" s="13"/>
    </row>
    <row r="87" spans="2:6" ht="29.25" customHeight="1" thickBot="1" x14ac:dyDescent="0.35">
      <c r="B87" s="76" t="s">
        <v>13</v>
      </c>
      <c r="C87" s="77"/>
      <c r="D87" s="78">
        <v>0</v>
      </c>
      <c r="E87" s="13"/>
      <c r="F87" s="13"/>
    </row>
    <row r="88" spans="2:6" x14ac:dyDescent="0.3">
      <c r="B88" s="13"/>
      <c r="C88" s="13"/>
      <c r="D88" s="13"/>
      <c r="E88" s="1"/>
      <c r="F88" s="13"/>
    </row>
    <row r="89" spans="2:6" x14ac:dyDescent="0.3">
      <c r="B89" s="13"/>
      <c r="C89" s="13"/>
      <c r="D89" s="13"/>
      <c r="E89" s="13"/>
      <c r="F89" s="13"/>
    </row>
    <row r="90" spans="2:6" ht="32.25" customHeight="1" x14ac:dyDescent="0.35">
      <c r="B90" s="81"/>
      <c r="C90" s="81"/>
      <c r="D90" s="81"/>
    </row>
  </sheetData>
  <mergeCells count="7">
    <mergeCell ref="B66:C66"/>
    <mergeCell ref="B77:C77"/>
    <mergeCell ref="G26:M26"/>
    <mergeCell ref="G25:N25"/>
    <mergeCell ref="B1:F1"/>
    <mergeCell ref="B5:F5"/>
    <mergeCell ref="B18:F18"/>
  </mergeCells>
  <phoneticPr fontId="0" type="noConversion"/>
  <printOptions horizontalCentered="1"/>
  <pageMargins left="0.23622047244094491" right="0.15748031496062992" top="0.39370078740157483" bottom="0.39370078740157483" header="0.35433070866141736" footer="0.39370078740157483"/>
  <pageSetup paperSize="9" scale="50" fitToHeight="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Смета бюджета</vt:lpstr>
      <vt:lpstr>Sheet3</vt:lpstr>
    </vt:vector>
  </TitlesOfParts>
  <Company>MES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Barinova Natalya</cp:lastModifiedBy>
  <cp:lastPrinted>2019-04-10T16:48:46Z</cp:lastPrinted>
  <dcterms:created xsi:type="dcterms:W3CDTF">2006-12-11T07:53:20Z</dcterms:created>
  <dcterms:modified xsi:type="dcterms:W3CDTF">2019-04-10T16:50:44Z</dcterms:modified>
</cp:coreProperties>
</file>