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-90" windowWidth="12120" windowHeight="9120"/>
  </bookViews>
  <sheets>
    <sheet name="Смета бюджета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61" i="1"/>
  <c r="D45"/>
  <c r="D41"/>
  <c r="D38"/>
  <c r="D10"/>
  <c r="E10"/>
  <c r="D26"/>
  <c r="E26"/>
  <c r="C15"/>
  <c r="D30"/>
  <c r="D20"/>
  <c r="C30"/>
  <c r="C20"/>
  <c r="C45"/>
  <c r="C41"/>
  <c r="E13"/>
  <c r="E49"/>
  <c r="E48"/>
  <c r="E47"/>
  <c r="E46"/>
  <c r="D72"/>
  <c r="E22"/>
  <c r="E35"/>
  <c r="E42"/>
  <c r="E38"/>
  <c r="E36"/>
  <c r="E34"/>
  <c r="E32"/>
  <c r="E31"/>
  <c r="E30"/>
  <c r="E29"/>
  <c r="E28"/>
  <c r="E27"/>
  <c r="E24"/>
  <c r="E23"/>
  <c r="E21"/>
  <c r="E20"/>
  <c r="E11"/>
  <c r="E14"/>
  <c r="E12"/>
  <c r="E9"/>
  <c r="E8"/>
  <c r="E40"/>
  <c r="E37"/>
  <c r="D50"/>
  <c r="D15"/>
  <c r="C50"/>
  <c r="C51"/>
  <c r="E15"/>
  <c r="E41"/>
  <c r="E45"/>
  <c r="E50"/>
  <c r="D51"/>
</calcChain>
</file>

<file path=xl/comments1.xml><?xml version="1.0" encoding="utf-8"?>
<comments xmlns="http://schemas.openxmlformats.org/spreadsheetml/2006/main">
  <authors>
    <author>Admin</author>
  </authors>
  <commentList>
    <comment ref="C21" author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<sst xmlns="http://schemas.openxmlformats.org/spreadsheetml/2006/main" count="77" uniqueCount="66">
  <si>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</si>
  <si>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</si>
  <si>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</si>
  <si>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</si>
  <si>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</si>
  <si>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</si>
  <si>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</si>
  <si>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</si>
  <si>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</si>
  <si>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</si>
  <si>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</si>
  <si>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</si>
  <si>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</si>
  <si>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Вступительные взносы</t>
  </si>
  <si>
    <t>Почтовые расходы</t>
  </si>
  <si>
    <t>Госпошлина за внесение изменений</t>
  </si>
  <si>
    <t>ИТОГО расходов</t>
  </si>
  <si>
    <t>ИТОГО доходов</t>
  </si>
  <si>
    <t>Сальдо</t>
  </si>
  <si>
    <t>сумма по бюджету (план)</t>
  </si>
  <si>
    <t>Поставщики работ, услуг, материалов</t>
  </si>
  <si>
    <t>Покупатели и Заказчики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</si>
  <si>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</si>
  <si>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</si>
  <si>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</si>
  <si>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</si>
  <si>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>фактически получено:</t>
  </si>
  <si>
    <t>сумма фактич. расхода по начислению</t>
  </si>
  <si>
    <t>разница (факт-план), "+"-доход /  "-"  недобор средств</t>
  </si>
  <si>
    <t>в т.ч.</t>
  </si>
  <si>
    <t>Налоги и сборы по оплате труда</t>
  </si>
  <si>
    <t>Оплата услуг нотариуса</t>
  </si>
  <si>
    <t>Оплата услуг регистратора</t>
  </si>
  <si>
    <t>НДФЛ</t>
  </si>
  <si>
    <t>Задолженность по оплате труда</t>
  </si>
  <si>
    <t>Расчеты с подотчетными лицами</t>
  </si>
  <si>
    <t>сумма доходов по начислению</t>
  </si>
  <si>
    <t>комментарии</t>
  </si>
  <si>
    <t>Семинары, в т.ч.:</t>
  </si>
  <si>
    <t>Конференции, семинары (коммерческая деятельность)</t>
  </si>
  <si>
    <t>Внесение изменений в Учредительные документы</t>
  </si>
  <si>
    <t>Обновление сайта</t>
  </si>
  <si>
    <t>Обслуживание сайта ibsa.su (12 месяцев)</t>
  </si>
  <si>
    <t>Программное обеспечение офиса</t>
  </si>
  <si>
    <t>Секретарь</t>
  </si>
  <si>
    <t>Семинары (поступления от платных семинаров)</t>
  </si>
  <si>
    <t>Оплата за организацию семинаров</t>
  </si>
  <si>
    <t>Возмещение расходов на перелет, проживание экспертов-ведущих</t>
  </si>
  <si>
    <t xml:space="preserve">Оплата услуг экспертов </t>
  </si>
  <si>
    <t>Налоги</t>
  </si>
  <si>
    <t>разница (факт-план), "+"-перерасход / "-" - экономия</t>
  </si>
  <si>
    <t>Командировочные расходы, в т.ч.</t>
  </si>
  <si>
    <t>Справочно:</t>
  </si>
  <si>
    <t>Отчет об исполнение бюджета АШМБ за 2017 год.</t>
  </si>
  <si>
    <t xml:space="preserve">Остаток средств на 01.01.2017 </t>
  </si>
  <si>
    <t>Конференция (г. Ереван)</t>
  </si>
  <si>
    <t>Конференция PYP,</t>
  </si>
  <si>
    <t>Конференция г. Ереван</t>
  </si>
  <si>
    <t>Конференция МYP,DP</t>
  </si>
  <si>
    <t>Гаага, Нидерланды</t>
  </si>
  <si>
    <t>в т.ч. прибыль после налогообложения за 2017 г.</t>
  </si>
  <si>
    <t>Остаток целевых средств на 01.01.2018г</t>
  </si>
  <si>
    <t>Остаток на расчетном счете на 01.01.2018г.</t>
  </si>
  <si>
    <t>Дебеторская задолженность по состоянию на 01.01.18 ) - должники АШМБ</t>
  </si>
  <si>
    <t>Подотчетные лица</t>
  </si>
  <si>
    <t>Кредиторская задолженность по состоянию на 01.01.18 (АШМБ-должник)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</si>
</sst>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9" formatCode="#,##0.00_ ;\-#,##0.00\ "/>
  </numFmts>
  <fonts count="18">
    <font>
      <sz val="10"/>
      <name val="Arial"/>
      <charset val="204"/>
    </font>
    <font>
      <sz val="10"/>
      <name val="Arial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6"/>
      <name val="Times New Roman"/>
      <family val="1"/>
      <charset val="204"/>
    </font>
    <font>
      <sz val="16"/>
      <name val="Arial"/>
      <charset val="204"/>
    </font>
    <font>
      <b/>
      <sz val="16"/>
      <name val="Arial"/>
      <family val="2"/>
      <charset val="204"/>
    </font>
    <font>
      <b/>
      <sz val="16"/>
      <name val="Verdana"/>
      <family val="2"/>
    </font>
    <font>
      <b/>
      <sz val="16"/>
      <name val="Arial"/>
      <charset val="204"/>
    </font>
    <font>
      <sz val="16"/>
      <name val="Times New Roman"/>
      <family val="1"/>
      <charset val="204"/>
    </font>
    <font>
      <b/>
      <sz val="16"/>
      <name val="Verdana"/>
      <family val="2"/>
      <charset val="204"/>
    </font>
    <font>
      <b/>
      <sz val="20"/>
      <name val="Times New Roman"/>
      <family val="1"/>
      <charset val="204"/>
    </font>
    <font>
      <sz val="20"/>
      <name val="Arial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Verdana"/>
      <family val="2"/>
    </font>
    <font>
      <i/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169" fontId="7" fillId="0" borderId="0" xfId="1" applyNumberFormat="1" applyFont="1" applyBorder="1" applyAlignment="1">
      <alignment horizontal="left" vertical="top" wrapText="1"/>
    </xf>
    <xf numFmtId="0" fontId="8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left" vertical="top" wrapText="1"/>
    </xf>
    <xf numFmtId="0" fontId="9" fillId="0" borderId="0" xfId="0" applyFont="1"/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left" vertical="top" wrapText="1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/>
    </xf>
    <xf numFmtId="0" fontId="9" fillId="0" borderId="13" xfId="0" applyFont="1" applyBorder="1" applyAlignment="1">
      <alignment vertical="top" wrapText="1"/>
    </xf>
    <xf numFmtId="4" fontId="9" fillId="0" borderId="14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/>
    </xf>
    <xf numFmtId="4" fontId="9" fillId="0" borderId="16" xfId="0" applyNumberFormat="1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4" fontId="9" fillId="0" borderId="18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horizontal="left" vertical="top"/>
    </xf>
    <xf numFmtId="4" fontId="4" fillId="0" borderId="9" xfId="0" applyNumberFormat="1" applyFont="1" applyBorder="1" applyAlignment="1">
      <alignment horizontal="left" vertical="top"/>
    </xf>
    <xf numFmtId="0" fontId="4" fillId="0" borderId="20" xfId="0" applyFont="1" applyBorder="1" applyAlignment="1"/>
    <xf numFmtId="4" fontId="9" fillId="0" borderId="0" xfId="0" applyNumberFormat="1" applyFont="1" applyBorder="1"/>
    <xf numFmtId="0" fontId="9" fillId="0" borderId="0" xfId="0" applyFont="1" applyBorder="1"/>
    <xf numFmtId="4" fontId="4" fillId="0" borderId="1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23" xfId="0" applyNumberFormat="1" applyFont="1" applyBorder="1" applyAlignment="1">
      <alignment horizontal="left" vertical="top" wrapText="1"/>
    </xf>
    <xf numFmtId="4" fontId="4" fillId="0" borderId="24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" fontId="4" fillId="0" borderId="25" xfId="0" applyNumberFormat="1" applyFont="1" applyBorder="1" applyAlignment="1">
      <alignment horizontal="left"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27" xfId="0" applyNumberFormat="1" applyFont="1" applyBorder="1" applyAlignment="1">
      <alignment vertical="top" wrapText="1"/>
    </xf>
    <xf numFmtId="0" fontId="9" fillId="0" borderId="0" xfId="0" applyFont="1" applyBorder="1" applyAlignment="1"/>
    <xf numFmtId="0" fontId="4" fillId="0" borderId="0" xfId="0" applyFont="1" applyAlignment="1"/>
    <xf numFmtId="4" fontId="4" fillId="0" borderId="16" xfId="0" applyNumberFormat="1" applyFont="1" applyBorder="1"/>
    <xf numFmtId="0" fontId="9" fillId="0" borderId="28" xfId="0" applyFont="1" applyBorder="1" applyAlignment="1">
      <alignment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 horizontal="left" vertical="top"/>
    </xf>
    <xf numFmtId="4" fontId="4" fillId="0" borderId="24" xfId="0" applyNumberFormat="1" applyFont="1" applyBorder="1" applyAlignment="1">
      <alignment horizontal="left" vertical="top"/>
    </xf>
    <xf numFmtId="0" fontId="4" fillId="0" borderId="30" xfId="0" applyFont="1" applyBorder="1" applyAlignment="1">
      <alignment vertical="top" wrapText="1"/>
    </xf>
    <xf numFmtId="4" fontId="9" fillId="0" borderId="31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/>
    <xf numFmtId="0" fontId="10" fillId="0" borderId="0" xfId="0" applyFont="1" applyAlignment="1" applyProtection="1">
      <alignment shrinkToFit="1"/>
      <protection locked="0"/>
    </xf>
    <xf numFmtId="4" fontId="4" fillId="0" borderId="1" xfId="0" applyNumberFormat="1" applyFont="1" applyBorder="1"/>
    <xf numFmtId="0" fontId="4" fillId="0" borderId="32" xfId="0" applyFont="1" applyBorder="1" applyAlignment="1" applyProtection="1">
      <protection locked="0"/>
    </xf>
    <xf numFmtId="0" fontId="9" fillId="0" borderId="33" xfId="0" applyFont="1" applyBorder="1" applyAlignment="1"/>
    <xf numFmtId="4" fontId="4" fillId="0" borderId="12" xfId="0" applyNumberFormat="1" applyFont="1" applyBorder="1"/>
    <xf numFmtId="0" fontId="9" fillId="0" borderId="34" xfId="0" applyFont="1" applyBorder="1" applyAlignment="1" applyProtection="1">
      <alignment shrinkToFit="1"/>
      <protection locked="0"/>
    </xf>
    <xf numFmtId="0" fontId="9" fillId="0" borderId="35" xfId="0" applyFont="1" applyBorder="1"/>
    <xf numFmtId="4" fontId="9" fillId="0" borderId="36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7" xfId="0" applyFont="1" applyBorder="1" applyAlignment="1" applyProtection="1">
      <alignment shrinkToFit="1"/>
      <protection locked="0"/>
    </xf>
    <xf numFmtId="0" fontId="9" fillId="0" borderId="38" xfId="0" applyFont="1" applyBorder="1"/>
    <xf numFmtId="4" fontId="9" fillId="0" borderId="39" xfId="0" applyNumberFormat="1" applyFont="1" applyBorder="1" applyAlignment="1">
      <alignment horizontal="left"/>
    </xf>
    <xf numFmtId="0" fontId="9" fillId="0" borderId="37" xfId="0" applyFont="1" applyBorder="1"/>
    <xf numFmtId="4" fontId="4" fillId="0" borderId="1" xfId="0" applyNumberFormat="1" applyFont="1" applyBorder="1" applyAlignment="1">
      <alignment horizontal="right"/>
    </xf>
    <xf numFmtId="0" fontId="9" fillId="0" borderId="32" xfId="0" applyFont="1" applyBorder="1"/>
    <xf numFmtId="0" fontId="9" fillId="0" borderId="33" xfId="0" applyFont="1" applyBorder="1"/>
    <xf numFmtId="4" fontId="9" fillId="0" borderId="12" xfId="0" applyNumberFormat="1" applyFont="1" applyBorder="1" applyAlignment="1">
      <alignment horizontal="left"/>
    </xf>
    <xf numFmtId="0" fontId="9" fillId="0" borderId="40" xfId="0" applyFont="1" applyBorder="1"/>
    <xf numFmtId="4" fontId="9" fillId="0" borderId="31" xfId="0" applyNumberFormat="1" applyFont="1" applyBorder="1" applyAlignment="1">
      <alignment horizontal="left"/>
    </xf>
    <xf numFmtId="0" fontId="9" fillId="0" borderId="41" xfId="0" applyFont="1" applyBorder="1"/>
    <xf numFmtId="4" fontId="9" fillId="0" borderId="16" xfId="0" applyNumberFormat="1" applyFont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/>
    <xf numFmtId="4" fontId="9" fillId="0" borderId="27" xfId="0" applyNumberFormat="1" applyFont="1" applyBorder="1" applyAlignment="1">
      <alignment horizontal="left"/>
    </xf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43" fontId="11" fillId="0" borderId="0" xfId="2" applyFont="1"/>
    <xf numFmtId="43" fontId="11" fillId="0" borderId="0" xfId="2" applyFont="1" applyAlignment="1"/>
    <xf numFmtId="4" fontId="13" fillId="0" borderId="31" xfId="0" applyNumberFormat="1" applyFont="1" applyBorder="1" applyAlignment="1">
      <alignment wrapText="1"/>
    </xf>
    <xf numFmtId="0" fontId="9" fillId="0" borderId="44" xfId="0" applyFont="1" applyBorder="1" applyAlignment="1">
      <alignment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vertical="top"/>
    </xf>
    <xf numFmtId="4" fontId="9" fillId="0" borderId="47" xfId="0" applyNumberFormat="1" applyFont="1" applyBorder="1" applyAlignment="1">
      <alignment vertical="top"/>
    </xf>
    <xf numFmtId="4" fontId="9" fillId="0" borderId="48" xfId="0" applyNumberFormat="1" applyFont="1" applyBorder="1" applyAlignment="1">
      <alignment horizontal="right" vertical="top" wrapText="1"/>
    </xf>
    <xf numFmtId="4" fontId="9" fillId="0" borderId="48" xfId="0" applyNumberFormat="1" applyFont="1" applyBorder="1" applyAlignment="1">
      <alignment vertical="top"/>
    </xf>
    <xf numFmtId="0" fontId="9" fillId="0" borderId="49" xfId="0" applyFont="1" applyBorder="1" applyAlignment="1">
      <alignment vertical="top" wrapText="1"/>
    </xf>
    <xf numFmtId="4" fontId="9" fillId="0" borderId="36" xfId="0" applyNumberFormat="1" applyFont="1" applyBorder="1" applyAlignment="1">
      <alignment vertical="top"/>
    </xf>
    <xf numFmtId="4" fontId="9" fillId="0" borderId="50" xfId="0" applyNumberFormat="1" applyFont="1" applyBorder="1" applyAlignment="1">
      <alignment vertical="top"/>
    </xf>
    <xf numFmtId="4" fontId="9" fillId="0" borderId="50" xfId="0" applyNumberFormat="1" applyFont="1" applyBorder="1" applyAlignment="1">
      <alignment horizontal="right" vertical="top"/>
    </xf>
    <xf numFmtId="4" fontId="9" fillId="0" borderId="48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left" vertical="top"/>
    </xf>
    <xf numFmtId="4" fontId="9" fillId="0" borderId="16" xfId="0" applyNumberFormat="1" applyFont="1" applyBorder="1" applyAlignment="1">
      <alignment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51" xfId="0" applyNumberFormat="1" applyFont="1" applyBorder="1" applyAlignment="1">
      <alignment vertical="top"/>
    </xf>
    <xf numFmtId="4" fontId="9" fillId="0" borderId="2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14" fillId="0" borderId="0" xfId="0" applyFont="1"/>
    <xf numFmtId="4" fontId="14" fillId="0" borderId="0" xfId="0" applyNumberFormat="1" applyFont="1"/>
    <xf numFmtId="0" fontId="15" fillId="0" borderId="5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3" fontId="4" fillId="0" borderId="54" xfId="0" applyNumberFormat="1" applyFont="1" applyBorder="1" applyAlignment="1">
      <alignment horizontal="left" vertical="top" wrapText="1"/>
    </xf>
    <xf numFmtId="3" fontId="9" fillId="0" borderId="54" xfId="0" applyNumberFormat="1" applyFont="1" applyBorder="1" applyAlignment="1">
      <alignment horizontal="right" vertical="top" wrapText="1"/>
    </xf>
    <xf numFmtId="3" fontId="9" fillId="0" borderId="55" xfId="0" applyNumberFormat="1" applyFont="1" applyBorder="1" applyAlignment="1">
      <alignment horizontal="right" vertical="top" wrapText="1"/>
    </xf>
    <xf numFmtId="3" fontId="9" fillId="0" borderId="47" xfId="0" applyNumberFormat="1" applyFont="1" applyBorder="1" applyAlignment="1">
      <alignment horizontal="right" vertical="top" wrapText="1"/>
    </xf>
    <xf numFmtId="3" fontId="16" fillId="0" borderId="56" xfId="0" applyNumberFormat="1" applyFont="1" applyBorder="1" applyAlignment="1">
      <alignment horizontal="left" vertical="top" wrapText="1"/>
    </xf>
    <xf numFmtId="3" fontId="17" fillId="0" borderId="56" xfId="0" applyNumberFormat="1" applyFont="1" applyBorder="1" applyAlignment="1">
      <alignment horizontal="left"/>
    </xf>
    <xf numFmtId="3" fontId="16" fillId="0" borderId="57" xfId="0" applyNumberFormat="1" applyFont="1" applyBorder="1" applyAlignment="1">
      <alignment horizontal="left" vertical="top" wrapText="1"/>
    </xf>
    <xf numFmtId="4" fontId="4" fillId="0" borderId="58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vertical="distributed"/>
    </xf>
    <xf numFmtId="4" fontId="4" fillId="0" borderId="58" xfId="0" applyNumberFormat="1" applyFont="1" applyBorder="1" applyAlignment="1">
      <alignment vertical="distributed"/>
    </xf>
    <xf numFmtId="4" fontId="4" fillId="0" borderId="26" xfId="0" applyNumberFormat="1" applyFont="1" applyBorder="1" applyAlignment="1">
      <alignment horizontal="left" vertical="top"/>
    </xf>
    <xf numFmtId="4" fontId="4" fillId="0" borderId="27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59" xfId="0" applyNumberFormat="1" applyFont="1" applyBorder="1" applyAlignment="1">
      <alignment horizontal="left" vertical="top"/>
    </xf>
    <xf numFmtId="0" fontId="16" fillId="0" borderId="17" xfId="0" applyFont="1" applyBorder="1" applyAlignment="1">
      <alignment vertical="top" wrapText="1"/>
    </xf>
    <xf numFmtId="4" fontId="16" fillId="0" borderId="18" xfId="0" applyNumberFormat="1" applyFont="1" applyBorder="1" applyAlignment="1">
      <alignment horizontal="left" vertical="top" wrapText="1"/>
    </xf>
    <xf numFmtId="4" fontId="16" fillId="0" borderId="18" xfId="0" applyNumberFormat="1" applyFont="1" applyBorder="1" applyAlignment="1">
      <alignment horizontal="left" vertical="top"/>
    </xf>
    <xf numFmtId="4" fontId="9" fillId="0" borderId="54" xfId="0" applyNumberFormat="1" applyFont="1" applyBorder="1" applyAlignment="1">
      <alignment horizontal="right" vertical="top" wrapText="1"/>
    </xf>
    <xf numFmtId="4" fontId="4" fillId="0" borderId="54" xfId="0" applyNumberFormat="1" applyFont="1" applyBorder="1" applyAlignment="1">
      <alignment horizontal="left" vertical="top" wrapText="1"/>
    </xf>
    <xf numFmtId="4" fontId="9" fillId="0" borderId="47" xfId="0" applyNumberFormat="1" applyFont="1" applyBorder="1" applyAlignment="1">
      <alignment horizontal="right" vertical="top" wrapText="1"/>
    </xf>
    <xf numFmtId="4" fontId="16" fillId="0" borderId="57" xfId="0" applyNumberFormat="1" applyFont="1" applyBorder="1" applyAlignment="1">
      <alignment horizontal="left" vertical="top" wrapText="1"/>
    </xf>
    <xf numFmtId="4" fontId="16" fillId="0" borderId="56" xfId="0" applyNumberFormat="1" applyFont="1" applyBorder="1" applyAlignment="1">
      <alignment horizontal="left" vertical="top" wrapText="1"/>
    </xf>
    <xf numFmtId="4" fontId="17" fillId="0" borderId="56" xfId="0" applyNumberFormat="1" applyFont="1" applyBorder="1" applyAlignment="1">
      <alignment horizontal="left"/>
    </xf>
    <xf numFmtId="0" fontId="14" fillId="0" borderId="0" xfId="0" applyFont="1" applyAlignment="1" applyProtection="1">
      <alignment shrinkToFit="1"/>
      <protection locked="0"/>
    </xf>
    <xf numFmtId="169" fontId="9" fillId="0" borderId="14" xfId="1" applyNumberFormat="1" applyFont="1" applyBorder="1"/>
    <xf numFmtId="4" fontId="9" fillId="0" borderId="14" xfId="0" applyNumberFormat="1" applyFont="1" applyBorder="1"/>
    <xf numFmtId="0" fontId="15" fillId="0" borderId="53" xfId="0" applyFont="1" applyBorder="1" applyAlignment="1">
      <alignment vertical="top" wrapText="1"/>
    </xf>
    <xf numFmtId="4" fontId="9" fillId="0" borderId="14" xfId="0" applyNumberFormat="1" applyFont="1" applyBorder="1" applyAlignment="1">
      <alignment vertical="top"/>
    </xf>
    <xf numFmtId="4" fontId="4" fillId="0" borderId="57" xfId="0" applyNumberFormat="1" applyFont="1" applyBorder="1" applyAlignment="1">
      <alignment horizontal="left"/>
    </xf>
    <xf numFmtId="4" fontId="9" fillId="0" borderId="44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60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="75" workbookViewId="0">
      <selection activeCell="C98" sqref="C98"/>
    </sheetView>
  </sheetViews>
  <sheetFormatPr defaultRowHeight="20.25"/>
  <cols>
    <col min="1" max="1" width="4.140625" style="3" customWidth="1"/>
    <col min="2" max="2" width="56" style="3" customWidth="1"/>
    <col min="3" max="3" width="31.140625" style="3" customWidth="1"/>
    <col min="4" max="4" width="38.42578125" style="3" customWidth="1"/>
    <col min="5" max="5" width="39.5703125" style="3" customWidth="1"/>
    <col min="6" max="6" width="25.42578125" style="3" customWidth="1"/>
    <col min="7" max="7" width="16" style="3" customWidth="1"/>
    <col min="8" max="10" width="9.140625" style="3"/>
    <col min="11" max="11" width="8.140625" style="3" customWidth="1"/>
    <col min="12" max="16384" width="9.140625" style="3"/>
  </cols>
  <sheetData>
    <row r="1" spans="2:14" ht="25.5">
      <c r="B1" s="151" t="s">
        <v>53</v>
      </c>
      <c r="C1" s="151"/>
      <c r="D1" s="151"/>
      <c r="E1" s="151"/>
      <c r="F1" s="151"/>
    </row>
    <row r="2" spans="2:14">
      <c r="B2" s="2"/>
      <c r="C2" s="2"/>
    </row>
    <row r="3" spans="2:14" ht="25.5">
      <c r="B3" s="1" t="s">
        <v>54</v>
      </c>
      <c r="C3" s="81">
        <v>818511.44</v>
      </c>
    </row>
    <row r="4" spans="2:14">
      <c r="B4" s="4"/>
      <c r="C4" s="5"/>
    </row>
    <row r="5" spans="2:14" s="6" customFormat="1">
      <c r="B5" s="152" t="s">
        <v>8</v>
      </c>
      <c r="C5" s="152"/>
      <c r="D5" s="152"/>
      <c r="E5" s="152"/>
      <c r="F5" s="152"/>
    </row>
    <row r="6" spans="2:14" ht="21" thickBot="1"/>
    <row r="7" spans="2:14" s="6" customFormat="1" ht="45.75" customHeight="1" thickBot="1">
      <c r="B7" s="7" t="s">
        <v>0</v>
      </c>
      <c r="C7" s="8" t="s">
        <v>19</v>
      </c>
      <c r="D7" s="9" t="s">
        <v>36</v>
      </c>
      <c r="E7" s="9" t="s">
        <v>28</v>
      </c>
      <c r="F7" s="9" t="s">
        <v>26</v>
      </c>
      <c r="G7" s="10"/>
      <c r="H7" s="1"/>
      <c r="I7" s="1"/>
      <c r="J7" s="1"/>
      <c r="K7" s="1"/>
      <c r="L7" s="1"/>
      <c r="M7" s="1"/>
      <c r="N7" s="1"/>
    </row>
    <row r="8" spans="2:14" ht="34.5" customHeight="1" thickBot="1">
      <c r="B8" s="11" t="s">
        <v>1</v>
      </c>
      <c r="C8" s="12">
        <v>1728000</v>
      </c>
      <c r="D8" s="103">
        <v>1489114.88</v>
      </c>
      <c r="E8" s="49">
        <f t="shared" ref="E8:E14" si="0">D8-C8</f>
        <v>-238885.12000000011</v>
      </c>
      <c r="F8" s="50">
        <v>1299114.8799999999</v>
      </c>
      <c r="G8" s="13"/>
      <c r="H8" s="13"/>
      <c r="I8" s="13"/>
      <c r="J8" s="13"/>
      <c r="K8" s="13"/>
      <c r="L8" s="13"/>
      <c r="M8" s="13"/>
      <c r="N8" s="13"/>
    </row>
    <row r="9" spans="2:14" ht="36.75" customHeight="1" thickBot="1">
      <c r="B9" s="15" t="s">
        <v>13</v>
      </c>
      <c r="C9" s="16">
        <v>18000</v>
      </c>
      <c r="D9" s="29">
        <v>18000</v>
      </c>
      <c r="E9" s="29">
        <f t="shared" si="0"/>
        <v>0</v>
      </c>
      <c r="F9" s="30">
        <v>18000</v>
      </c>
      <c r="G9" s="13"/>
      <c r="H9" s="13"/>
      <c r="I9" s="13"/>
      <c r="J9" s="13"/>
      <c r="K9" s="13"/>
      <c r="L9" s="13"/>
      <c r="M9" s="13"/>
      <c r="N9" s="13"/>
    </row>
    <row r="10" spans="2:14" ht="48" customHeight="1">
      <c r="B10" s="19" t="s">
        <v>39</v>
      </c>
      <c r="C10" s="20">
        <v>1715000</v>
      </c>
      <c r="D10" s="36">
        <f>SUM(D11:D14)</f>
        <v>2264375</v>
      </c>
      <c r="E10" s="36">
        <f t="shared" si="0"/>
        <v>549375</v>
      </c>
      <c r="F10" s="21"/>
      <c r="G10" s="13"/>
      <c r="H10" s="13"/>
      <c r="I10" s="13"/>
      <c r="J10" s="13"/>
      <c r="K10" s="13"/>
      <c r="L10" s="13"/>
      <c r="M10" s="13"/>
      <c r="N10" s="13"/>
    </row>
    <row r="11" spans="2:14" ht="29.25" customHeight="1">
      <c r="B11" s="93" t="s">
        <v>55</v>
      </c>
      <c r="C11" s="91">
        <v>1465000</v>
      </c>
      <c r="D11" s="95">
        <v>1733875</v>
      </c>
      <c r="E11" s="92">
        <f t="shared" si="0"/>
        <v>268875</v>
      </c>
      <c r="F11" s="94"/>
      <c r="G11" s="13"/>
      <c r="H11" s="13"/>
      <c r="I11" s="13"/>
      <c r="J11" s="13"/>
      <c r="K11" s="13"/>
      <c r="L11" s="13"/>
      <c r="M11" s="13"/>
      <c r="N11" s="13"/>
    </row>
    <row r="12" spans="2:14" ht="30" customHeight="1">
      <c r="B12" s="107" t="s">
        <v>56</v>
      </c>
      <c r="C12" s="88">
        <v>100000</v>
      </c>
      <c r="D12" s="89">
        <v>0</v>
      </c>
      <c r="E12" s="89">
        <f t="shared" si="0"/>
        <v>-100000</v>
      </c>
      <c r="F12" s="90"/>
      <c r="G12" s="13"/>
      <c r="H12" s="13"/>
      <c r="I12" s="13"/>
      <c r="J12" s="13"/>
      <c r="K12" s="13"/>
      <c r="L12" s="13"/>
      <c r="M12" s="13"/>
      <c r="N12" s="13"/>
    </row>
    <row r="13" spans="2:14" ht="30.75" customHeight="1">
      <c r="B13" s="139" t="s">
        <v>58</v>
      </c>
      <c r="C13" s="23">
        <v>100000</v>
      </c>
      <c r="D13" s="140">
        <v>295000</v>
      </c>
      <c r="E13" s="140">
        <f t="shared" si="0"/>
        <v>195000</v>
      </c>
      <c r="F13" s="140"/>
      <c r="G13" s="13"/>
      <c r="H13" s="13"/>
      <c r="I13" s="13"/>
      <c r="J13" s="13"/>
      <c r="K13" s="13"/>
      <c r="L13" s="13"/>
      <c r="M13" s="13"/>
      <c r="N13" s="13"/>
    </row>
    <row r="14" spans="2:14" ht="36" customHeight="1" thickBot="1">
      <c r="B14" s="107" t="s">
        <v>45</v>
      </c>
      <c r="C14" s="91">
        <v>50000</v>
      </c>
      <c r="D14" s="92">
        <v>235500</v>
      </c>
      <c r="E14" s="140">
        <f t="shared" si="0"/>
        <v>185500</v>
      </c>
      <c r="F14" s="140"/>
      <c r="G14" s="13"/>
      <c r="H14" s="13"/>
      <c r="I14" s="13"/>
      <c r="J14" s="13"/>
      <c r="K14" s="13"/>
      <c r="L14" s="13"/>
      <c r="M14" s="13"/>
      <c r="N14" s="13"/>
    </row>
    <row r="15" spans="2:14" ht="24" customHeight="1" thickBot="1">
      <c r="B15" s="15" t="s">
        <v>17</v>
      </c>
      <c r="C15" s="16">
        <f>C8+C9+C10</f>
        <v>3461000</v>
      </c>
      <c r="D15" s="16">
        <f>D8+D9+D10</f>
        <v>3771489.88</v>
      </c>
      <c r="E15" s="41">
        <f>E8+E9+E10</f>
        <v>310489.87999999989</v>
      </c>
      <c r="F15" s="141"/>
      <c r="G15" s="13"/>
      <c r="H15" s="13"/>
      <c r="I15" s="13"/>
      <c r="J15" s="13"/>
      <c r="K15" s="13"/>
      <c r="L15" s="13"/>
      <c r="M15" s="13"/>
      <c r="N15" s="13"/>
    </row>
    <row r="16" spans="2:14">
      <c r="C16" s="31"/>
      <c r="D16" s="32"/>
      <c r="E16" s="32"/>
      <c r="F16" s="32"/>
      <c r="G16" s="13"/>
      <c r="H16" s="13"/>
      <c r="I16" s="13"/>
      <c r="J16" s="13"/>
      <c r="K16" s="13"/>
      <c r="L16" s="13"/>
      <c r="M16" s="13"/>
      <c r="N16" s="13"/>
    </row>
    <row r="17" spans="2:14" s="6" customFormat="1" ht="31.5" customHeight="1">
      <c r="B17" s="153" t="s">
        <v>9</v>
      </c>
      <c r="C17" s="153"/>
      <c r="D17" s="153"/>
      <c r="E17" s="153"/>
      <c r="F17" s="153"/>
      <c r="G17" s="1"/>
      <c r="H17" s="1"/>
      <c r="I17" s="1"/>
      <c r="J17" s="1"/>
      <c r="K17" s="1"/>
      <c r="L17" s="1"/>
      <c r="M17" s="1"/>
      <c r="N17" s="1"/>
    </row>
    <row r="18" spans="2:14" ht="21" thickBot="1">
      <c r="B18" s="33"/>
      <c r="C18" s="33"/>
      <c r="D18" s="32"/>
      <c r="E18" s="32"/>
      <c r="F18" s="32"/>
      <c r="G18" s="13"/>
      <c r="H18" s="13"/>
      <c r="I18" s="13"/>
      <c r="J18" s="13"/>
      <c r="K18" s="13"/>
      <c r="L18" s="13"/>
      <c r="M18" s="13"/>
      <c r="N18" s="13"/>
    </row>
    <row r="19" spans="2:14" s="6" customFormat="1" ht="42" customHeight="1" thickBot="1">
      <c r="B19" s="7" t="s">
        <v>2</v>
      </c>
      <c r="C19" s="8" t="s">
        <v>19</v>
      </c>
      <c r="D19" s="34" t="s">
        <v>27</v>
      </c>
      <c r="E19" s="35" t="s">
        <v>50</v>
      </c>
      <c r="F19" s="34" t="s">
        <v>37</v>
      </c>
      <c r="G19" s="1"/>
      <c r="H19" s="1"/>
      <c r="I19" s="1"/>
      <c r="J19" s="1"/>
      <c r="K19" s="1"/>
      <c r="L19" s="1"/>
      <c r="M19" s="1"/>
      <c r="N19" s="1"/>
    </row>
    <row r="20" spans="2:14" ht="27.75" customHeight="1">
      <c r="B20" s="19" t="s">
        <v>3</v>
      </c>
      <c r="C20" s="20">
        <f>SUM(C21:C23)</f>
        <v>1140000</v>
      </c>
      <c r="D20" s="36">
        <f>SUM(D21:D23)</f>
        <v>1142875.8900000001</v>
      </c>
      <c r="E20" s="98">
        <f>D20-C20</f>
        <v>2875.8900000001304</v>
      </c>
      <c r="F20" s="37"/>
      <c r="G20" s="13"/>
      <c r="H20" s="13"/>
      <c r="I20" s="13"/>
      <c r="J20" s="13"/>
      <c r="K20" s="13"/>
      <c r="L20" s="13"/>
      <c r="M20" s="13"/>
      <c r="N20" s="13"/>
    </row>
    <row r="21" spans="2:14" ht="27.75" customHeight="1">
      <c r="B21" s="22" t="s">
        <v>4</v>
      </c>
      <c r="C21" s="23">
        <v>600000</v>
      </c>
      <c r="D21" s="24">
        <v>598750.56000000006</v>
      </c>
      <c r="E21" s="97">
        <f>D21-C21</f>
        <v>-1249.4399999999441</v>
      </c>
      <c r="F21" s="25"/>
      <c r="G21" s="13"/>
      <c r="H21" s="13"/>
      <c r="I21" s="13"/>
      <c r="J21" s="13"/>
      <c r="K21" s="13"/>
      <c r="L21" s="13"/>
      <c r="M21" s="13"/>
      <c r="N21" s="13"/>
    </row>
    <row r="22" spans="2:14" ht="27.75" customHeight="1">
      <c r="B22" s="22" t="s">
        <v>5</v>
      </c>
      <c r="C22" s="23">
        <v>300000</v>
      </c>
      <c r="D22" s="24">
        <v>302223.83</v>
      </c>
      <c r="E22" s="96">
        <f>D22-C22</f>
        <v>2223.8300000000163</v>
      </c>
      <c r="F22" s="25"/>
      <c r="G22" s="13"/>
      <c r="H22" s="13"/>
      <c r="I22" s="13"/>
      <c r="J22" s="13"/>
      <c r="K22" s="13"/>
      <c r="L22" s="13"/>
      <c r="M22" s="13"/>
      <c r="N22" s="13"/>
    </row>
    <row r="23" spans="2:14" ht="27.75" customHeight="1" thickBot="1">
      <c r="B23" s="22" t="s">
        <v>44</v>
      </c>
      <c r="C23" s="23">
        <v>240000</v>
      </c>
      <c r="D23" s="24">
        <v>241901.5</v>
      </c>
      <c r="E23" s="96">
        <f>D23-C23</f>
        <v>1901.5</v>
      </c>
      <c r="F23" s="25"/>
      <c r="G23" s="13"/>
      <c r="H23" s="13"/>
      <c r="I23" s="13"/>
      <c r="J23" s="13"/>
      <c r="K23" s="13"/>
      <c r="L23" s="13"/>
      <c r="M23" s="13"/>
      <c r="N23" s="13"/>
    </row>
    <row r="24" spans="2:14" s="6" customFormat="1" ht="35.25" customHeight="1">
      <c r="B24" s="11" t="s">
        <v>30</v>
      </c>
      <c r="C24" s="12">
        <v>344280</v>
      </c>
      <c r="D24" s="38">
        <v>345148.52</v>
      </c>
      <c r="E24" s="38">
        <f>D24-C24</f>
        <v>868.52000000001863</v>
      </c>
      <c r="F24" s="39"/>
      <c r="G24" s="150"/>
      <c r="H24" s="150"/>
      <c r="I24" s="150"/>
      <c r="J24" s="150"/>
      <c r="K24" s="150"/>
      <c r="L24" s="150"/>
      <c r="M24" s="150"/>
      <c r="N24" s="150"/>
    </row>
    <row r="25" spans="2:14" s="6" customFormat="1" ht="34.5" customHeight="1" thickBot="1">
      <c r="B25" s="14"/>
      <c r="C25" s="41"/>
      <c r="D25" s="42"/>
      <c r="E25" s="42"/>
      <c r="F25" s="43"/>
      <c r="G25" s="149"/>
      <c r="H25" s="150"/>
      <c r="I25" s="150"/>
      <c r="J25" s="150"/>
      <c r="K25" s="150"/>
      <c r="L25" s="150"/>
      <c r="M25" s="150"/>
      <c r="N25" s="40"/>
    </row>
    <row r="26" spans="2:14" s="6" customFormat="1" ht="48.75" customHeight="1">
      <c r="B26" s="19" t="s">
        <v>40</v>
      </c>
      <c r="C26" s="20">
        <v>65000</v>
      </c>
      <c r="D26" s="36">
        <f>SUM(D27,D28,D29)</f>
        <v>0</v>
      </c>
      <c r="E26" s="98">
        <f t="shared" ref="E26:E38" si="1">D26-C26</f>
        <v>-65000</v>
      </c>
      <c r="F26" s="37"/>
      <c r="G26" s="44"/>
      <c r="H26" s="45"/>
      <c r="I26" s="45"/>
      <c r="J26" s="45"/>
      <c r="K26" s="45"/>
      <c r="L26" s="1"/>
      <c r="M26" s="1"/>
      <c r="N26" s="1"/>
    </row>
    <row r="27" spans="2:14" s="6" customFormat="1" ht="27" customHeight="1">
      <c r="B27" s="22" t="s">
        <v>15</v>
      </c>
      <c r="C27" s="23">
        <v>5000</v>
      </c>
      <c r="D27" s="120">
        <v>0</v>
      </c>
      <c r="E27" s="87">
        <f t="shared" si="1"/>
        <v>-5000</v>
      </c>
      <c r="F27" s="46"/>
      <c r="G27" s="1"/>
      <c r="H27" s="1"/>
      <c r="I27" s="1"/>
      <c r="J27" s="1"/>
      <c r="K27" s="1"/>
      <c r="L27" s="1"/>
      <c r="M27" s="1"/>
      <c r="N27" s="1"/>
    </row>
    <row r="28" spans="2:14" s="6" customFormat="1" ht="27" customHeight="1">
      <c r="B28" s="22" t="s">
        <v>31</v>
      </c>
      <c r="C28" s="23">
        <v>10000</v>
      </c>
      <c r="D28" s="120">
        <v>0</v>
      </c>
      <c r="E28" s="87">
        <f t="shared" si="1"/>
        <v>-10000</v>
      </c>
      <c r="F28" s="46"/>
      <c r="G28" s="1"/>
      <c r="H28" s="1"/>
      <c r="I28" s="1"/>
      <c r="J28" s="1"/>
      <c r="K28" s="1"/>
      <c r="L28" s="1"/>
      <c r="M28" s="1"/>
      <c r="N28" s="1"/>
    </row>
    <row r="29" spans="2:14" s="6" customFormat="1" ht="38.25" customHeight="1" thickBot="1">
      <c r="B29" s="47" t="s">
        <v>32</v>
      </c>
      <c r="C29" s="48">
        <v>50000</v>
      </c>
      <c r="D29" s="121"/>
      <c r="E29" s="96">
        <f t="shared" si="1"/>
        <v>-50000</v>
      </c>
      <c r="F29" s="85"/>
      <c r="G29" s="1"/>
      <c r="H29" s="1"/>
      <c r="I29" s="1"/>
      <c r="J29" s="1"/>
      <c r="K29" s="1"/>
      <c r="L29" s="1"/>
      <c r="M29" s="1"/>
      <c r="N29" s="1"/>
    </row>
    <row r="30" spans="2:14" ht="33.75" customHeight="1">
      <c r="B30" s="19" t="s">
        <v>6</v>
      </c>
      <c r="C30" s="20">
        <f>SUM(C31:C36)</f>
        <v>128000</v>
      </c>
      <c r="D30" s="36">
        <f>SUM(D31:D36)</f>
        <v>88018.01</v>
      </c>
      <c r="E30" s="98">
        <f t="shared" si="1"/>
        <v>-39981.990000000005</v>
      </c>
      <c r="F30" s="124"/>
      <c r="G30" s="13"/>
      <c r="H30" s="13"/>
      <c r="I30" s="13"/>
      <c r="J30" s="13"/>
      <c r="K30" s="13"/>
      <c r="L30" s="13"/>
      <c r="M30" s="13"/>
      <c r="N30" s="13"/>
    </row>
    <row r="31" spans="2:14" s="6" customFormat="1" ht="33.75" customHeight="1">
      <c r="B31" s="22" t="s">
        <v>11</v>
      </c>
      <c r="C31" s="23">
        <v>3000</v>
      </c>
      <c r="D31" s="24">
        <v>2110.38</v>
      </c>
      <c r="E31" s="87">
        <f t="shared" si="1"/>
        <v>-889.61999999999989</v>
      </c>
      <c r="F31" s="140"/>
      <c r="G31" s="1"/>
      <c r="H31" s="1"/>
      <c r="I31" s="1"/>
      <c r="J31" s="1"/>
      <c r="K31" s="1"/>
      <c r="L31" s="1"/>
      <c r="M31" s="1"/>
      <c r="N31" s="1"/>
    </row>
    <row r="32" spans="2:14" ht="34.5" customHeight="1">
      <c r="B32" s="22" t="s">
        <v>42</v>
      </c>
      <c r="C32" s="23">
        <v>60000</v>
      </c>
      <c r="D32" s="24">
        <v>790</v>
      </c>
      <c r="E32" s="87">
        <f t="shared" si="1"/>
        <v>-59210</v>
      </c>
      <c r="F32" s="25"/>
      <c r="G32" s="13"/>
      <c r="H32" s="13"/>
      <c r="I32" s="13"/>
      <c r="J32" s="13"/>
      <c r="K32" s="13"/>
      <c r="L32" s="13"/>
      <c r="M32" s="13"/>
      <c r="N32" s="13"/>
    </row>
    <row r="33" spans="2:14" ht="28.5" customHeight="1">
      <c r="B33" s="73" t="s">
        <v>41</v>
      </c>
      <c r="C33" s="137">
        <v>0</v>
      </c>
      <c r="D33" s="138">
        <v>0</v>
      </c>
      <c r="E33" s="33"/>
      <c r="F33" s="25"/>
      <c r="G33" s="13"/>
      <c r="H33" s="13"/>
      <c r="I33" s="13"/>
      <c r="J33" s="13"/>
      <c r="K33" s="13"/>
      <c r="L33" s="13"/>
      <c r="M33" s="13"/>
      <c r="N33" s="13"/>
    </row>
    <row r="34" spans="2:14" ht="31.5" customHeight="1">
      <c r="B34" s="22" t="s">
        <v>14</v>
      </c>
      <c r="C34" s="23">
        <v>5000</v>
      </c>
      <c r="D34" s="24">
        <v>3100</v>
      </c>
      <c r="E34" s="87">
        <f>D34-C34</f>
        <v>-1900</v>
      </c>
      <c r="F34" s="140"/>
      <c r="G34" s="13"/>
      <c r="H34" s="13"/>
      <c r="I34" s="13"/>
      <c r="J34" s="13"/>
      <c r="K34" s="13"/>
      <c r="L34" s="13"/>
      <c r="M34" s="13"/>
      <c r="N34" s="13"/>
    </row>
    <row r="35" spans="2:14" ht="33.75" customHeight="1">
      <c r="B35" s="86" t="s">
        <v>43</v>
      </c>
      <c r="C35" s="100">
        <v>30000</v>
      </c>
      <c r="D35" s="101">
        <v>57300</v>
      </c>
      <c r="E35" s="87">
        <f>D35-C35</f>
        <v>27300</v>
      </c>
      <c r="F35" s="140"/>
      <c r="G35" s="13"/>
      <c r="H35" s="13"/>
      <c r="I35" s="13"/>
      <c r="J35" s="13"/>
      <c r="K35" s="13"/>
      <c r="L35" s="13"/>
      <c r="M35" s="13"/>
      <c r="N35" s="13"/>
    </row>
    <row r="36" spans="2:14" ht="33.75" customHeight="1" thickBot="1">
      <c r="B36" s="26" t="s">
        <v>7</v>
      </c>
      <c r="C36" s="27">
        <v>30000</v>
      </c>
      <c r="D36" s="28">
        <v>24717.63</v>
      </c>
      <c r="E36" s="102">
        <f t="shared" si="1"/>
        <v>-5282.369999999999</v>
      </c>
      <c r="F36" s="140"/>
      <c r="G36" s="13"/>
      <c r="H36" s="13"/>
      <c r="I36" s="13"/>
      <c r="J36" s="13"/>
      <c r="K36" s="13"/>
      <c r="L36" s="13"/>
      <c r="M36" s="13"/>
      <c r="N36" s="13"/>
    </row>
    <row r="37" spans="2:14" ht="49.5" customHeight="1" thickBot="1">
      <c r="B37" s="11" t="s">
        <v>12</v>
      </c>
      <c r="C37" s="12">
        <v>1000</v>
      </c>
      <c r="D37" s="49">
        <v>0</v>
      </c>
      <c r="E37" s="29">
        <f t="shared" si="1"/>
        <v>-1000</v>
      </c>
      <c r="F37" s="123"/>
      <c r="G37" s="13"/>
      <c r="H37" s="13"/>
      <c r="I37" s="13"/>
      <c r="J37" s="13"/>
      <c r="K37" s="13"/>
      <c r="L37" s="13"/>
      <c r="M37" s="13"/>
      <c r="N37" s="13"/>
    </row>
    <row r="38" spans="2:14" ht="38.25" customHeight="1">
      <c r="B38" s="51" t="s">
        <v>51</v>
      </c>
      <c r="C38" s="12">
        <v>150000</v>
      </c>
      <c r="D38" s="49">
        <f>SUM(D39:D39)</f>
        <v>115699.89</v>
      </c>
      <c r="E38" s="49">
        <f t="shared" si="1"/>
        <v>-34300.11</v>
      </c>
      <c r="F38" s="50"/>
      <c r="G38" s="104"/>
      <c r="H38" s="104"/>
      <c r="I38" s="104"/>
      <c r="J38" s="104"/>
      <c r="K38" s="104"/>
      <c r="L38" s="104"/>
      <c r="M38" s="104"/>
      <c r="N38" s="104"/>
    </row>
    <row r="39" spans="2:14" ht="26.25" customHeight="1" thickBot="1">
      <c r="B39" s="127" t="s">
        <v>59</v>
      </c>
      <c r="C39" s="128"/>
      <c r="D39" s="129">
        <v>115699.89</v>
      </c>
      <c r="E39" s="125"/>
      <c r="F39" s="126"/>
      <c r="G39" s="104"/>
      <c r="H39" s="104"/>
      <c r="I39" s="104"/>
      <c r="J39" s="104"/>
      <c r="K39" s="104"/>
      <c r="L39" s="104"/>
      <c r="M39" s="104"/>
      <c r="N39" s="104"/>
    </row>
    <row r="40" spans="2:14" ht="24.75" customHeight="1" thickBot="1">
      <c r="B40" s="14" t="s">
        <v>10</v>
      </c>
      <c r="C40" s="41">
        <v>1000</v>
      </c>
      <c r="D40" s="122">
        <v>0</v>
      </c>
      <c r="E40" s="122">
        <f>D40-C40</f>
        <v>-1000</v>
      </c>
      <c r="F40" s="123"/>
      <c r="G40" s="13"/>
      <c r="H40" s="13"/>
      <c r="I40" s="13"/>
      <c r="J40" s="13"/>
      <c r="K40" s="13"/>
      <c r="L40" s="13"/>
      <c r="M40" s="13"/>
      <c r="N40" s="13"/>
    </row>
    <row r="41" spans="2:14" ht="57.75" customHeight="1">
      <c r="B41" s="11" t="s">
        <v>39</v>
      </c>
      <c r="C41" s="112">
        <f>SUM(C42:C45)</f>
        <v>1334443</v>
      </c>
      <c r="D41" s="131">
        <f>SUM(D45+D44+D42+D43)</f>
        <v>1827654.6600000001</v>
      </c>
      <c r="E41" s="98">
        <f>D41-C41</f>
        <v>493211.66000000015</v>
      </c>
      <c r="F41" s="37"/>
      <c r="G41" s="13"/>
      <c r="H41" s="13"/>
      <c r="I41" s="13"/>
      <c r="J41" s="13"/>
      <c r="K41" s="13"/>
      <c r="L41" s="13"/>
      <c r="M41" s="13"/>
      <c r="N41" s="13"/>
    </row>
    <row r="42" spans="2:14" ht="23.25" customHeight="1">
      <c r="B42" s="108" t="s">
        <v>57</v>
      </c>
      <c r="C42" s="113">
        <v>1144443</v>
      </c>
      <c r="D42" s="130">
        <v>1444452.5</v>
      </c>
      <c r="E42" s="119">
        <f>D42-C42</f>
        <v>300009.5</v>
      </c>
      <c r="F42" s="52"/>
      <c r="H42" s="13"/>
      <c r="I42" s="13"/>
      <c r="J42" s="13"/>
      <c r="K42" s="13"/>
      <c r="L42" s="13"/>
      <c r="M42" s="13"/>
      <c r="N42" s="13"/>
    </row>
    <row r="43" spans="2:14" ht="39" customHeight="1">
      <c r="B43" s="109" t="s">
        <v>56</v>
      </c>
      <c r="C43" s="113">
        <v>70000</v>
      </c>
      <c r="D43" s="130">
        <v>0</v>
      </c>
      <c r="E43" s="87"/>
      <c r="F43" s="25"/>
      <c r="H43" s="13"/>
      <c r="I43" s="13"/>
      <c r="J43" s="13"/>
      <c r="K43" s="13"/>
      <c r="L43" s="13"/>
      <c r="M43" s="13"/>
      <c r="N43" s="13"/>
    </row>
    <row r="44" spans="2:14" ht="42" customHeight="1">
      <c r="B44" s="109" t="s">
        <v>58</v>
      </c>
      <c r="C44" s="114">
        <v>80000</v>
      </c>
      <c r="D44" s="114">
        <v>170641.58</v>
      </c>
      <c r="E44" s="23"/>
      <c r="F44" s="99"/>
      <c r="G44" s="13"/>
      <c r="H44" s="13"/>
      <c r="I44" s="13"/>
      <c r="J44" s="13"/>
      <c r="K44" s="13"/>
      <c r="L44" s="13"/>
      <c r="M44" s="13"/>
      <c r="N44" s="13"/>
    </row>
    <row r="45" spans="2:14" ht="41.25" customHeight="1">
      <c r="B45" s="86" t="s">
        <v>38</v>
      </c>
      <c r="C45" s="115">
        <f>SUM(C46:C49)</f>
        <v>40000</v>
      </c>
      <c r="D45" s="132">
        <f>SUM(D46:D49)</f>
        <v>212560.58000000002</v>
      </c>
      <c r="E45" s="142">
        <f t="shared" ref="E45:E50" si="2">D45-C45</f>
        <v>172560.58000000002</v>
      </c>
      <c r="F45" s="115"/>
      <c r="G45" s="13"/>
      <c r="H45" s="13"/>
      <c r="I45" s="13"/>
      <c r="J45" s="13"/>
      <c r="K45" s="13"/>
      <c r="L45" s="13"/>
      <c r="M45" s="13"/>
      <c r="N45" s="13"/>
    </row>
    <row r="46" spans="2:14" ht="38.25" customHeight="1">
      <c r="B46" s="110" t="s">
        <v>46</v>
      </c>
      <c r="C46" s="116">
        <v>20000</v>
      </c>
      <c r="D46" s="134">
        <v>206824.92</v>
      </c>
      <c r="E46" s="143">
        <f t="shared" si="2"/>
        <v>186824.92</v>
      </c>
      <c r="F46" s="116"/>
      <c r="G46" s="13"/>
      <c r="H46" s="13"/>
      <c r="I46" s="13"/>
      <c r="J46" s="13"/>
      <c r="K46" s="13"/>
      <c r="L46" s="13"/>
      <c r="M46" s="13"/>
      <c r="N46" s="13"/>
    </row>
    <row r="47" spans="2:14" ht="38.25" customHeight="1">
      <c r="B47" s="110" t="s">
        <v>47</v>
      </c>
      <c r="C47" s="116">
        <v>0</v>
      </c>
      <c r="D47" s="116">
        <v>0</v>
      </c>
      <c r="E47" s="143">
        <f t="shared" si="2"/>
        <v>0</v>
      </c>
      <c r="F47" s="116"/>
      <c r="G47" s="13"/>
      <c r="H47" s="13"/>
      <c r="I47" s="13"/>
      <c r="J47" s="13"/>
      <c r="K47" s="13"/>
      <c r="L47" s="13"/>
      <c r="M47" s="13"/>
      <c r="N47" s="13"/>
    </row>
    <row r="48" spans="2:14" ht="38.25" customHeight="1">
      <c r="B48" s="110" t="s">
        <v>48</v>
      </c>
      <c r="C48" s="117">
        <v>20000</v>
      </c>
      <c r="D48" s="135"/>
      <c r="E48" s="143">
        <f t="shared" si="2"/>
        <v>-20000</v>
      </c>
      <c r="F48" s="117"/>
      <c r="G48" s="13"/>
      <c r="H48" s="13"/>
      <c r="I48" s="13"/>
      <c r="J48" s="13"/>
      <c r="K48" s="13"/>
      <c r="L48" s="13"/>
      <c r="M48" s="13"/>
      <c r="N48" s="13"/>
    </row>
    <row r="49" spans="2:14" ht="36.75" customHeight="1" thickBot="1">
      <c r="B49" s="111" t="s">
        <v>49</v>
      </c>
      <c r="C49" s="118">
        <v>0</v>
      </c>
      <c r="D49" s="133">
        <v>5735.66</v>
      </c>
      <c r="E49" s="144">
        <f t="shared" si="2"/>
        <v>5735.66</v>
      </c>
      <c r="F49" s="118"/>
      <c r="G49" s="13"/>
      <c r="H49" s="13"/>
      <c r="I49" s="13"/>
      <c r="J49" s="13"/>
      <c r="K49" s="13"/>
      <c r="L49" s="13"/>
      <c r="M49" s="13"/>
      <c r="N49" s="13"/>
    </row>
    <row r="50" spans="2:14" ht="25.5" customHeight="1" thickBot="1">
      <c r="B50" s="15" t="s">
        <v>16</v>
      </c>
      <c r="C50" s="16">
        <f>SUM(C30,C26,C24,C20,C37,C38,C40,C41,)</f>
        <v>3163723</v>
      </c>
      <c r="D50" s="17">
        <f>SUM(D20+D24+D26+D30+D37+D38+D41+D40)</f>
        <v>3519396.97</v>
      </c>
      <c r="E50" s="17">
        <f t="shared" si="2"/>
        <v>355673.9700000002</v>
      </c>
      <c r="F50" s="18"/>
      <c r="G50" s="13"/>
      <c r="H50" s="13"/>
      <c r="I50" s="13"/>
      <c r="J50" s="13"/>
      <c r="K50" s="13"/>
      <c r="L50" s="13"/>
      <c r="M50" s="13"/>
      <c r="N50" s="13"/>
    </row>
    <row r="51" spans="2:14" ht="27" customHeight="1" thickBot="1">
      <c r="B51" s="15" t="s">
        <v>18</v>
      </c>
      <c r="C51" s="16">
        <f>C15-C50</f>
        <v>297277</v>
      </c>
      <c r="D51" s="17">
        <f>D15-D50</f>
        <v>252092.90999999968</v>
      </c>
      <c r="E51" s="17"/>
      <c r="F51" s="18"/>
      <c r="G51" s="13"/>
      <c r="H51" s="13"/>
      <c r="I51" s="13"/>
      <c r="J51" s="13"/>
      <c r="K51" s="13"/>
      <c r="L51" s="13"/>
      <c r="M51" s="13"/>
      <c r="N51" s="13"/>
    </row>
    <row r="52" spans="2:14" s="55" customFormat="1" ht="20.25" customHeight="1">
      <c r="B52" s="53"/>
      <c r="C52" s="5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s="55" customFormat="1" ht="20.25" customHeight="1">
      <c r="B53" s="53"/>
      <c r="C53" s="5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ht="25.5">
      <c r="B54" s="80" t="s">
        <v>61</v>
      </c>
      <c r="C54" s="81"/>
      <c r="D54" s="81">
        <v>1046604.35</v>
      </c>
    </row>
    <row r="55" spans="2:14" ht="26.25">
      <c r="B55" s="105" t="s">
        <v>60</v>
      </c>
      <c r="C55" s="82"/>
      <c r="D55" s="106">
        <v>436720.92</v>
      </c>
    </row>
    <row r="56" spans="2:14">
      <c r="B56" s="56"/>
    </row>
    <row r="57" spans="2:14" ht="40.5" customHeight="1">
      <c r="B57" s="80" t="s">
        <v>62</v>
      </c>
      <c r="C57" s="83"/>
      <c r="D57" s="84">
        <v>483539.36</v>
      </c>
    </row>
    <row r="58" spans="2:14" ht="40.5" customHeight="1">
      <c r="B58" s="80"/>
      <c r="C58" s="83"/>
      <c r="D58" s="84"/>
    </row>
    <row r="59" spans="2:14" ht="38.25" customHeight="1">
      <c r="B59" s="136" t="s">
        <v>52</v>
      </c>
    </row>
    <row r="60" spans="2:14" ht="21" thickBot="1">
      <c r="B60" s="56"/>
    </row>
    <row r="61" spans="2:14" ht="45.75" customHeight="1" thickBot="1">
      <c r="B61" s="145" t="s">
        <v>63</v>
      </c>
      <c r="C61" s="146"/>
      <c r="D61" s="57">
        <f>SUM(D63:D69)</f>
        <v>800891.67</v>
      </c>
      <c r="E61" s="13"/>
      <c r="F61" s="13"/>
    </row>
    <row r="62" spans="2:14">
      <c r="B62" s="58" t="s">
        <v>29</v>
      </c>
      <c r="C62" s="59"/>
      <c r="D62" s="60"/>
      <c r="E62" s="13"/>
      <c r="F62" s="13"/>
    </row>
    <row r="63" spans="2:14" ht="29.25" customHeight="1">
      <c r="B63" s="61" t="s">
        <v>20</v>
      </c>
      <c r="C63" s="62"/>
      <c r="D63" s="63">
        <v>25000</v>
      </c>
      <c r="E63" s="64"/>
      <c r="F63" s="64"/>
    </row>
    <row r="64" spans="2:14" ht="29.25" customHeight="1">
      <c r="B64" s="65" t="s">
        <v>21</v>
      </c>
      <c r="C64" s="66"/>
      <c r="D64" s="67">
        <v>3000</v>
      </c>
      <c r="E64" s="13"/>
      <c r="F64" s="13"/>
    </row>
    <row r="65" spans="2:6" ht="29.25" customHeight="1">
      <c r="B65" s="68" t="s">
        <v>23</v>
      </c>
      <c r="C65" s="66"/>
      <c r="D65" s="67">
        <v>2782.67</v>
      </c>
      <c r="E65" s="13"/>
      <c r="F65" s="13"/>
    </row>
    <row r="66" spans="2:6" ht="29.25" customHeight="1">
      <c r="B66" s="68" t="s">
        <v>24</v>
      </c>
      <c r="C66" s="66"/>
      <c r="D66" s="67">
        <v>9</v>
      </c>
      <c r="E66" s="13"/>
      <c r="F66" s="13"/>
    </row>
    <row r="67" spans="2:6" ht="29.25" customHeight="1">
      <c r="B67" s="68" t="s">
        <v>25</v>
      </c>
      <c r="C67" s="66"/>
      <c r="D67" s="67">
        <v>0</v>
      </c>
      <c r="E67" s="13"/>
      <c r="F67" s="13"/>
    </row>
    <row r="68" spans="2:6" ht="29.25" customHeight="1">
      <c r="B68" s="68" t="s">
        <v>1</v>
      </c>
      <c r="C68" s="66"/>
      <c r="D68" s="67">
        <v>768000</v>
      </c>
      <c r="E68" s="13"/>
      <c r="F68" s="13"/>
    </row>
    <row r="69" spans="2:6" ht="29.25" customHeight="1">
      <c r="B69" s="68" t="s">
        <v>64</v>
      </c>
      <c r="C69" s="66"/>
      <c r="D69" s="67">
        <v>2100</v>
      </c>
      <c r="E69" s="13"/>
      <c r="F69" s="13"/>
    </row>
    <row r="70" spans="2:6">
      <c r="B70" s="13"/>
      <c r="C70" s="13"/>
      <c r="D70" s="13"/>
      <c r="E70" s="13"/>
      <c r="F70" s="13"/>
    </row>
    <row r="71" spans="2:6" ht="21" thickBot="1">
      <c r="B71" s="13"/>
      <c r="C71" s="13"/>
      <c r="D71" s="13"/>
      <c r="E71" s="13"/>
      <c r="F71" s="13"/>
    </row>
    <row r="72" spans="2:6" ht="50.25" customHeight="1" thickBot="1">
      <c r="B72" s="147" t="s">
        <v>65</v>
      </c>
      <c r="C72" s="148"/>
      <c r="D72" s="69">
        <f>SUM(D73:D82)</f>
        <v>237826.68000000002</v>
      </c>
      <c r="E72" s="13"/>
      <c r="F72" s="13"/>
    </row>
    <row r="73" spans="2:6" ht="29.25" customHeight="1">
      <c r="B73" s="70" t="s">
        <v>20</v>
      </c>
      <c r="C73" s="71"/>
      <c r="D73" s="72">
        <v>115766.72</v>
      </c>
      <c r="E73" s="13"/>
      <c r="F73" s="13"/>
    </row>
    <row r="74" spans="2:6" ht="29.25" customHeight="1">
      <c r="B74" s="68" t="s">
        <v>21</v>
      </c>
      <c r="C74" s="75"/>
      <c r="D74" s="76">
        <v>0</v>
      </c>
      <c r="E74" s="13"/>
      <c r="F74" s="13"/>
    </row>
    <row r="75" spans="2:6" ht="29.25" customHeight="1">
      <c r="B75" s="68" t="s">
        <v>33</v>
      </c>
      <c r="C75" s="75"/>
      <c r="D75" s="76">
        <v>9776</v>
      </c>
      <c r="E75" s="13"/>
      <c r="F75" s="13"/>
    </row>
    <row r="76" spans="2:6" ht="29.25" customHeight="1">
      <c r="B76" s="73" t="s">
        <v>22</v>
      </c>
      <c r="C76" s="33"/>
      <c r="D76" s="74">
        <v>6202.91</v>
      </c>
      <c r="E76" s="13"/>
      <c r="F76" s="13"/>
    </row>
    <row r="77" spans="2:6" ht="29.25" customHeight="1">
      <c r="B77" s="73" t="s">
        <v>23</v>
      </c>
      <c r="C77" s="33"/>
      <c r="D77" s="74">
        <v>41877.949999999997</v>
      </c>
      <c r="E77" s="13"/>
      <c r="F77" s="13"/>
    </row>
    <row r="78" spans="2:6" ht="29.25" customHeight="1">
      <c r="B78" s="68" t="s">
        <v>24</v>
      </c>
      <c r="C78" s="75"/>
      <c r="D78" s="76">
        <v>28785.07</v>
      </c>
      <c r="E78" s="13"/>
      <c r="F78" s="13"/>
    </row>
    <row r="79" spans="2:6" ht="29.25" customHeight="1">
      <c r="B79" s="68" t="s">
        <v>34</v>
      </c>
      <c r="C79" s="75"/>
      <c r="D79" s="76">
        <v>35418.03</v>
      </c>
      <c r="E79" s="13"/>
      <c r="F79" s="13"/>
    </row>
    <row r="80" spans="2:6" ht="29.25" customHeight="1">
      <c r="B80" s="68" t="s">
        <v>35</v>
      </c>
      <c r="C80" s="75"/>
      <c r="D80" s="76">
        <v>0</v>
      </c>
      <c r="E80" s="13"/>
      <c r="F80" s="13"/>
    </row>
    <row r="81" spans="2:6" ht="29.25" customHeight="1">
      <c r="B81" s="68" t="s">
        <v>1</v>
      </c>
      <c r="C81" s="75"/>
      <c r="D81" s="76">
        <v>0</v>
      </c>
      <c r="E81" s="13"/>
      <c r="F81" s="13"/>
    </row>
    <row r="82" spans="2:6" ht="29.25" customHeight="1" thickBot="1">
      <c r="B82" s="77" t="s">
        <v>13</v>
      </c>
      <c r="C82" s="78"/>
      <c r="D82" s="79">
        <v>0</v>
      </c>
      <c r="E82" s="13"/>
      <c r="F82" s="13"/>
    </row>
    <row r="83" spans="2:6">
      <c r="B83" s="13"/>
      <c r="C83" s="13"/>
      <c r="D83" s="13"/>
      <c r="E83" s="1"/>
      <c r="F83" s="13"/>
    </row>
    <row r="84" spans="2:6">
      <c r="B84" s="13"/>
      <c r="C84" s="13"/>
      <c r="D84" s="13"/>
      <c r="E84" s="13"/>
      <c r="F84" s="13"/>
    </row>
    <row r="85" spans="2:6" ht="32.25" customHeight="1">
      <c r="B85" s="82"/>
      <c r="C85" s="82"/>
      <c r="D85" s="82"/>
    </row>
  </sheetData>
  <mergeCells count="7">
    <mergeCell ref="B61:C61"/>
    <mergeCell ref="B72:C72"/>
    <mergeCell ref="G25:M25"/>
    <mergeCell ref="G24:N24"/>
    <mergeCell ref="B1:F1"/>
    <mergeCell ref="B5:F5"/>
    <mergeCell ref="B17:F17"/>
  </mergeCells>
  <phoneticPr fontId="0" type="noConversion"/>
  <printOptions horizontalCentered="1"/>
  <pageMargins left="0.23622047244094491" right="0.15748031496062992" top="0.39370078740157483" bottom="0.39370078740157483" header="0.35433070866141736" footer="0.39370078740157483"/>
  <pageSetup paperSize="9" scale="50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Смета бюджета</vt:lpstr>
      <vt:lpstr>Sheet3</vt:lpstr>
    </vt:vector>
  </TitlesOfParts>
  <Company>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image</cp:lastModifiedBy>
  <cp:lastPrinted>2017-04-07T15:49:34Z</cp:lastPrinted>
  <dcterms:created xsi:type="dcterms:W3CDTF">2006-12-11T07:53:20Z</dcterms:created>
  <dcterms:modified xsi:type="dcterms:W3CDTF">2018-04-24T11:37:23Z</dcterms:modified>
</cp:coreProperties>
</file>