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1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<sst xmlns="http://schemas.openxmlformats.org/spreadsheetml/2006/main" count="92" uniqueCount="79">
  <si>
    <t>Пакеты</t>
  </si>
  <si>
    <t>Блокноты</t>
  </si>
  <si>
    <t>Бэйджи</t>
  </si>
  <si>
    <t>Программа конференции</t>
  </si>
  <si>
    <t>Календари</t>
  </si>
  <si>
    <t>Сертификаты участникам</t>
  </si>
  <si>
    <t>кол-во шт.</t>
  </si>
  <si>
    <t>Канцелярские принадлежности для секционных заседаний</t>
  </si>
  <si>
    <t>Бумаг формат А3</t>
  </si>
  <si>
    <t>Бумага формат А4</t>
  </si>
  <si>
    <t xml:space="preserve">Маркеры </t>
  </si>
  <si>
    <t>Ручки с символикой</t>
  </si>
  <si>
    <t>Питание  (все дни)</t>
  </si>
  <si>
    <t>Фуршет (1 раз)</t>
  </si>
  <si>
    <t>Торжественный ужин (1 раз)</t>
  </si>
  <si>
    <t>Обеды (3 раза)</t>
  </si>
  <si>
    <t xml:space="preserve">Экскурсии </t>
  </si>
  <si>
    <t>Автобус (не более 55 человек)</t>
  </si>
  <si>
    <t>Национальный музей (бесплатно)</t>
  </si>
  <si>
    <t>Пирамида</t>
  </si>
  <si>
    <t>Байтерек</t>
  </si>
  <si>
    <t xml:space="preserve">Фотография </t>
  </si>
  <si>
    <t>Подарки</t>
  </si>
  <si>
    <t>Шоколад  для всех участников</t>
  </si>
  <si>
    <t>Подарок (сувенир) для почетных гостей</t>
  </si>
  <si>
    <t>Командировочные расходы Исполнительного директора АШМБ</t>
  </si>
  <si>
    <t>Редактирование программы конференции</t>
  </si>
  <si>
    <t>Дизайн-проект конференции</t>
  </si>
  <si>
    <t>налоги с ФОТ</t>
  </si>
  <si>
    <t>Прочие расходы</t>
  </si>
  <si>
    <t>комиссия банка</t>
  </si>
  <si>
    <t>почтовые расходы</t>
  </si>
  <si>
    <t>сумма (руб)</t>
  </si>
  <si>
    <t>наименование</t>
  </si>
  <si>
    <t>цена за ед.,руб.</t>
  </si>
  <si>
    <t>цена за ед. Руб</t>
  </si>
  <si>
    <t>сумма, руб.</t>
  </si>
  <si>
    <t>кол-во чел.</t>
  </si>
  <si>
    <t>цена за чел, руб</t>
  </si>
  <si>
    <t>кол-во чел/шт.</t>
  </si>
  <si>
    <t>цена за ед, руб.</t>
  </si>
  <si>
    <t xml:space="preserve">Трансфер (отель-школа-отель) </t>
  </si>
  <si>
    <t>сумма, руб</t>
  </si>
  <si>
    <t xml:space="preserve">1 чел.  х  </t>
  </si>
  <si>
    <t>1 чел   х</t>
  </si>
  <si>
    <t>оплата труда, руб./чел</t>
  </si>
  <si>
    <t>ИТОГО расходов по конференции:</t>
  </si>
  <si>
    <t>Типография  (сувенирная продукция)</t>
  </si>
  <si>
    <t>ИТОГО поступлений</t>
  </si>
  <si>
    <t>РАСХОДЫ:</t>
  </si>
  <si>
    <t>ДОХОДЫ:</t>
  </si>
  <si>
    <t xml:space="preserve">Планируемый доход до налогообложения: </t>
  </si>
  <si>
    <t>Чистая прибыль:</t>
  </si>
  <si>
    <t>Планируемый налог на прибыль (20%):</t>
  </si>
  <si>
    <t>расходы по НДС 18%</t>
  </si>
  <si>
    <t>4 дня</t>
  </si>
  <si>
    <t xml:space="preserve">налоги с ФОТ </t>
  </si>
  <si>
    <t>Суточные 6 дней + возмещение расходов</t>
  </si>
  <si>
    <t>Поступления (с  НДС):</t>
  </si>
  <si>
    <t>Регистрациооный взнос за участие в конференции</t>
  </si>
  <si>
    <t xml:space="preserve">Флипчарт </t>
  </si>
  <si>
    <t>Ватман</t>
  </si>
  <si>
    <t>Кофе-брейки (5 раза)</t>
  </si>
  <si>
    <t>Услуги за проведение муз. Программы</t>
  </si>
  <si>
    <t>Перелет модераторы Москва-Астана-Москва</t>
  </si>
  <si>
    <t>18050руб./билет</t>
  </si>
  <si>
    <t>Отказ от заказанных билетов, сумма не возмещается</t>
  </si>
  <si>
    <t>18800руб./билет</t>
  </si>
  <si>
    <t>Проживание гостей конференции  (4 ночи), отель 4*, стандарт SGL (2 гостя, 3 модератора)</t>
  </si>
  <si>
    <t>Оплата труда модераторов</t>
  </si>
  <si>
    <t>Оплата труда</t>
  </si>
  <si>
    <t>Налоги с ФОТ</t>
  </si>
  <si>
    <t>Перелет + проживание</t>
  </si>
  <si>
    <t>Непредвиденные расходы (курс. Разница от оказ. Услуг в евро</t>
  </si>
  <si>
    <t>Подарок от типографии "Принт-класс"</t>
  </si>
  <si>
    <t xml:space="preserve">Отчет о расходах на проведение конференции 2012 года, г. Астана </t>
  </si>
  <si>
    <t>Возмещение расходов по перелету Кусковского В.</t>
  </si>
  <si>
    <t>е 6 дней + транспортные расходы</t>
  </si>
  <si>
    <t>5 чел.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</si>
</sst>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0000"/>
    <numFmt numFmtId="176" formatCode="0.000000"/>
  </numFmts>
  <fonts count="4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49" fontId="0" fillId="0" borderId="12" xfId="0" applyNumberFormat="1" applyBorder="1" applyAlignment="1">
      <alignment horizontal="right"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11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>
      <alignment horizontal="right"/>
    </xf>
    <xf numFmtId="0" fontId="0" fillId="0" borderId="20" xfId="0" applyBorder="1" applyAlignment="1">
      <alignment horizontal="left"/>
    </xf>
    <xf numFmtId="10" fontId="0" fillId="0" borderId="17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4" fontId="4" fillId="0" borderId="3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31" xfId="0" applyNumberFormat="1" applyBorder="1" applyAlignment="1">
      <alignment/>
    </xf>
    <xf numFmtId="2" fontId="0" fillId="0" borderId="19" xfId="0" applyNumberForma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4" fontId="4" fillId="0" borderId="32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12" xfId="0" applyFont="1" applyBorder="1" applyAlignment="1">
      <alignment horizontal="left"/>
    </xf>
    <xf numFmtId="10" fontId="0" fillId="0" borderId="32" xfId="0" applyNumberFormat="1" applyFont="1" applyBorder="1" applyAlignment="1">
      <alignment horizontal="left"/>
    </xf>
    <xf numFmtId="4" fontId="3" fillId="0" borderId="27" xfId="0" applyNumberFormat="1" applyFont="1" applyBorder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2" fontId="4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53">
      <selection activeCell="G65" sqref="G65"/>
    </sheetView>
  </sheetViews>
  <sheetFormatPr defaultColWidth="9.140625" defaultRowHeight="12.75"/>
  <cols>
    <col min="1" max="1" width="8.7109375" style="0" customWidth="1"/>
    <col min="2" max="2" width="29.421875" style="0" customWidth="1"/>
    <col min="3" max="3" width="12.8515625" style="0" customWidth="1"/>
    <col min="4" max="4" width="16.28125" style="0" customWidth="1"/>
    <col min="5" max="5" width="15.57421875" style="0" customWidth="1"/>
  </cols>
  <sheetData>
    <row r="1" spans="1:6" ht="15">
      <c r="A1" s="106" t="s">
        <v>75</v>
      </c>
      <c r="B1" s="106"/>
      <c r="C1" s="106"/>
      <c r="D1" s="106"/>
      <c r="E1" s="106"/>
      <c r="F1" s="106"/>
    </row>
    <row r="3" spans="1:4" ht="18" customHeight="1">
      <c r="A3" s="6"/>
      <c r="B3" s="6"/>
      <c r="C3" s="47"/>
      <c r="D3" s="6"/>
    </row>
    <row r="4" spans="1:5" s="4" customFormat="1" ht="18" customHeight="1">
      <c r="A4" s="107" t="s">
        <v>50</v>
      </c>
      <c r="B4" s="107"/>
      <c r="C4" s="107"/>
      <c r="D4" s="107"/>
      <c r="E4" s="107"/>
    </row>
    <row r="5" ht="15" customHeight="1" thickBot="1"/>
    <row r="6" spans="1:5" ht="13.5" thickBot="1">
      <c r="A6" s="44" t="s">
        <v>58</v>
      </c>
      <c r="B6" s="10"/>
      <c r="C6" s="10"/>
      <c r="D6" s="10"/>
      <c r="E6" s="43"/>
    </row>
    <row r="7" spans="1:5" ht="13.5" thickBot="1">
      <c r="A7" s="6" t="s">
        <v>59</v>
      </c>
      <c r="B7" s="6"/>
      <c r="C7" s="6"/>
      <c r="D7" s="53"/>
      <c r="E7" s="67">
        <v>1546504.42</v>
      </c>
    </row>
    <row r="8" spans="1:5" s="8" customFormat="1" ht="15.75" thickBot="1">
      <c r="A8" s="11" t="s">
        <v>48</v>
      </c>
      <c r="B8" s="51"/>
      <c r="C8" s="51"/>
      <c r="D8" s="52"/>
      <c r="E8" s="52">
        <f>E7</f>
        <v>1546504.42</v>
      </c>
    </row>
    <row r="9" spans="1:4" s="8" customFormat="1" ht="15">
      <c r="A9" s="16"/>
      <c r="B9" s="16"/>
      <c r="C9" s="16"/>
      <c r="D9" s="54"/>
    </row>
    <row r="10" spans="1:4" ht="12.75">
      <c r="A10" s="30"/>
      <c r="B10" s="30"/>
      <c r="C10" s="30"/>
      <c r="D10" s="45"/>
    </row>
    <row r="11" spans="1:5" ht="12.75">
      <c r="A11" s="107" t="s">
        <v>49</v>
      </c>
      <c r="B11" s="107"/>
      <c r="C11" s="107"/>
      <c r="D11" s="107"/>
      <c r="E11" s="107"/>
    </row>
    <row r="12" ht="13.5" thickBot="1">
      <c r="A12" s="46"/>
    </row>
    <row r="13" spans="1:5" ht="15.75" thickBot="1">
      <c r="A13" s="9" t="s">
        <v>47</v>
      </c>
      <c r="B13" s="10"/>
      <c r="C13" s="10"/>
      <c r="D13" s="10"/>
      <c r="E13" s="41">
        <f>SUM(E15:E20)</f>
        <v>48233.979999999996</v>
      </c>
    </row>
    <row r="14" spans="1:5" ht="15" customHeight="1">
      <c r="A14" s="33" t="s">
        <v>33</v>
      </c>
      <c r="B14" s="34"/>
      <c r="C14" s="35" t="s">
        <v>6</v>
      </c>
      <c r="D14" s="36" t="s">
        <v>35</v>
      </c>
      <c r="E14" s="37" t="s">
        <v>32</v>
      </c>
    </row>
    <row r="15" spans="1:5" ht="12.75">
      <c r="A15" s="22" t="s">
        <v>0</v>
      </c>
      <c r="B15" s="25"/>
      <c r="C15" s="27">
        <v>150</v>
      </c>
      <c r="D15" s="27">
        <v>83.67</v>
      </c>
      <c r="E15" s="20">
        <v>12549.8</v>
      </c>
    </row>
    <row r="16" spans="1:5" ht="12.75">
      <c r="A16" s="22" t="s">
        <v>1</v>
      </c>
      <c r="B16" s="25"/>
      <c r="C16" s="27">
        <v>150</v>
      </c>
      <c r="D16" s="27">
        <v>49.8</v>
      </c>
      <c r="E16" s="20">
        <v>7470.12</v>
      </c>
    </row>
    <row r="17" spans="1:5" ht="12.75">
      <c r="A17" s="24" t="s">
        <v>2</v>
      </c>
      <c r="B17" s="25"/>
      <c r="C17" s="27">
        <v>150</v>
      </c>
      <c r="D17" s="27">
        <v>24.9</v>
      </c>
      <c r="E17" s="20">
        <v>3735.06</v>
      </c>
    </row>
    <row r="18" spans="1:5" ht="12.75">
      <c r="A18" s="22" t="s">
        <v>3</v>
      </c>
      <c r="B18" s="25"/>
      <c r="C18" s="27">
        <v>150</v>
      </c>
      <c r="D18" s="27">
        <f>E18/C18</f>
        <v>149.86</v>
      </c>
      <c r="E18" s="20">
        <v>22479</v>
      </c>
    </row>
    <row r="19" spans="1:6" s="98" customFormat="1" ht="12.75">
      <c r="A19" s="94" t="s">
        <v>4</v>
      </c>
      <c r="B19" s="95"/>
      <c r="C19" s="96">
        <v>150</v>
      </c>
      <c r="D19" s="96">
        <v>0</v>
      </c>
      <c r="E19" s="97">
        <v>0</v>
      </c>
      <c r="F19" s="98" t="s">
        <v>74</v>
      </c>
    </row>
    <row r="20" spans="1:5" ht="12.75">
      <c r="A20" s="22" t="s">
        <v>5</v>
      </c>
      <c r="B20" s="25"/>
      <c r="C20" s="27">
        <v>40</v>
      </c>
      <c r="D20" s="27">
        <v>50</v>
      </c>
      <c r="E20" s="20">
        <f>C20*D20</f>
        <v>2000</v>
      </c>
    </row>
    <row r="21" ht="13.5" thickBot="1"/>
    <row r="22" spans="1:5" ht="15.75" thickBot="1">
      <c r="A22" s="11" t="s">
        <v>26</v>
      </c>
      <c r="B22" s="10"/>
      <c r="C22" s="10"/>
      <c r="D22" s="10"/>
      <c r="E22" s="41">
        <f>SUM(E23:E24)</f>
        <v>7304.437</v>
      </c>
    </row>
    <row r="23" spans="1:5" ht="12.75">
      <c r="A23" s="29" t="s">
        <v>45</v>
      </c>
      <c r="B23" s="5"/>
      <c r="C23" s="58" t="s">
        <v>43</v>
      </c>
      <c r="D23" s="58">
        <v>5747</v>
      </c>
      <c r="E23" s="60">
        <f>D23</f>
        <v>5747</v>
      </c>
    </row>
    <row r="24" spans="1:5" ht="12.75">
      <c r="A24" s="23" t="s">
        <v>56</v>
      </c>
      <c r="B24" s="19"/>
      <c r="C24" s="59">
        <v>0.271</v>
      </c>
      <c r="D24" s="59"/>
      <c r="E24" s="68">
        <f>E23*C24</f>
        <v>1557.4370000000001</v>
      </c>
    </row>
    <row r="25" spans="3:4" ht="13.5" thickBot="1">
      <c r="C25" s="2"/>
      <c r="D25" s="1"/>
    </row>
    <row r="26" spans="1:5" ht="15.75" thickBot="1">
      <c r="A26" s="11" t="s">
        <v>27</v>
      </c>
      <c r="B26" s="10"/>
      <c r="C26" s="12"/>
      <c r="D26" s="13"/>
      <c r="E26" s="41">
        <f>SUM(E27:E28)</f>
        <v>14608.874</v>
      </c>
    </row>
    <row r="27" spans="1:5" ht="12.75">
      <c r="A27" s="29" t="s">
        <v>45</v>
      </c>
      <c r="B27" s="5"/>
      <c r="C27" s="58" t="s">
        <v>44</v>
      </c>
      <c r="D27" s="58">
        <v>11494</v>
      </c>
      <c r="E27" s="60">
        <f>D27</f>
        <v>11494</v>
      </c>
    </row>
    <row r="28" spans="1:5" ht="12.75">
      <c r="A28" s="23" t="s">
        <v>28</v>
      </c>
      <c r="B28" s="19"/>
      <c r="C28" s="59">
        <v>0.271</v>
      </c>
      <c r="D28" s="59"/>
      <c r="E28" s="68">
        <f>E27*C28</f>
        <v>3114.8740000000003</v>
      </c>
    </row>
    <row r="29" spans="3:4" ht="12.75">
      <c r="C29" s="2"/>
      <c r="D29" s="1"/>
    </row>
    <row r="30" spans="3:4" ht="13.5" thickBot="1">
      <c r="C30" s="2"/>
      <c r="D30" s="1"/>
    </row>
    <row r="31" spans="1:5" ht="15.75" thickBot="1">
      <c r="A31" s="11" t="s">
        <v>7</v>
      </c>
      <c r="B31" s="10"/>
      <c r="C31" s="10"/>
      <c r="D31" s="10"/>
      <c r="E31" s="41">
        <f>SUM(E33:E38)</f>
        <v>5790.860000000001</v>
      </c>
    </row>
    <row r="32" spans="1:5" ht="12.75">
      <c r="A32" s="84" t="s">
        <v>33</v>
      </c>
      <c r="B32" s="85"/>
      <c r="C32" s="86" t="s">
        <v>6</v>
      </c>
      <c r="D32" s="86" t="s">
        <v>34</v>
      </c>
      <c r="E32" s="86" t="s">
        <v>36</v>
      </c>
    </row>
    <row r="33" spans="1:5" ht="12.75">
      <c r="A33" s="83" t="s">
        <v>60</v>
      </c>
      <c r="B33" s="69"/>
      <c r="C33" s="70">
        <v>5</v>
      </c>
      <c r="D33" s="70">
        <v>254.98</v>
      </c>
      <c r="E33" s="70">
        <v>1274.9</v>
      </c>
    </row>
    <row r="34" spans="1:5" ht="12.75">
      <c r="A34" s="83" t="s">
        <v>61</v>
      </c>
      <c r="B34" s="69"/>
      <c r="C34" s="70">
        <v>10</v>
      </c>
      <c r="D34" s="70">
        <v>12.95</v>
      </c>
      <c r="E34" s="70">
        <v>129.49</v>
      </c>
    </row>
    <row r="35" spans="1:5" ht="12.75">
      <c r="A35" s="22" t="s">
        <v>8</v>
      </c>
      <c r="B35" s="25"/>
      <c r="C35" s="27">
        <v>1</v>
      </c>
      <c r="D35" s="27">
        <v>258.97</v>
      </c>
      <c r="E35" s="27">
        <f>C35*D35</f>
        <v>258.97</v>
      </c>
    </row>
    <row r="36" spans="1:5" ht="12.75">
      <c r="A36" s="22" t="s">
        <v>9</v>
      </c>
      <c r="B36" s="25"/>
      <c r="C36" s="27">
        <v>6</v>
      </c>
      <c r="D36" s="27">
        <v>129.48</v>
      </c>
      <c r="E36" s="27">
        <v>776.9</v>
      </c>
    </row>
    <row r="37" spans="1:5" ht="12.75">
      <c r="A37" s="22" t="s">
        <v>10</v>
      </c>
      <c r="B37" s="25"/>
      <c r="C37" s="27">
        <v>20</v>
      </c>
      <c r="D37" s="27">
        <v>18.13</v>
      </c>
      <c r="E37" s="27">
        <v>362.55</v>
      </c>
    </row>
    <row r="38" spans="1:5" ht="12.75">
      <c r="A38" s="23" t="s">
        <v>11</v>
      </c>
      <c r="B38" s="26"/>
      <c r="C38" s="28">
        <v>150</v>
      </c>
      <c r="D38" s="28">
        <v>19.92</v>
      </c>
      <c r="E38" s="28">
        <v>2988.05</v>
      </c>
    </row>
    <row r="39" spans="3:5" s="6" customFormat="1" ht="12.75">
      <c r="C39" s="17"/>
      <c r="D39" s="17"/>
      <c r="E39" s="17"/>
    </row>
    <row r="40" spans="3:5" s="6" customFormat="1" ht="13.5" thickBot="1">
      <c r="C40" s="17"/>
      <c r="D40" s="17"/>
      <c r="E40" s="17"/>
    </row>
    <row r="41" spans="1:5" ht="15.75" thickBot="1">
      <c r="A41" s="11" t="s">
        <v>21</v>
      </c>
      <c r="B41" s="31"/>
      <c r="C41" s="32">
        <v>41</v>
      </c>
      <c r="D41" s="32">
        <v>104.75</v>
      </c>
      <c r="E41" s="41">
        <v>4294.82</v>
      </c>
    </row>
    <row r="42" spans="1:5" s="6" customFormat="1" ht="15.75" thickBot="1">
      <c r="A42" s="16"/>
      <c r="C42" s="17"/>
      <c r="D42" s="17"/>
      <c r="E42" s="18"/>
    </row>
    <row r="43" spans="1:5" ht="23.25" customHeight="1" thickBot="1">
      <c r="A43" s="11" t="s">
        <v>12</v>
      </c>
      <c r="B43" s="10"/>
      <c r="C43" s="10"/>
      <c r="D43" s="10"/>
      <c r="E43" s="41">
        <f>SUM(E45:E48)</f>
        <v>502689.25</v>
      </c>
    </row>
    <row r="44" spans="1:5" ht="12.75">
      <c r="A44" s="33" t="s">
        <v>33</v>
      </c>
      <c r="B44" s="37"/>
      <c r="C44" s="35" t="s">
        <v>37</v>
      </c>
      <c r="D44" s="35" t="s">
        <v>38</v>
      </c>
      <c r="E44" s="37" t="s">
        <v>36</v>
      </c>
    </row>
    <row r="45" spans="1:5" ht="12.75">
      <c r="A45" s="22" t="s">
        <v>14</v>
      </c>
      <c r="B45" s="25"/>
      <c r="C45" s="27">
        <v>98</v>
      </c>
      <c r="D45" s="27">
        <v>3884.46</v>
      </c>
      <c r="E45" s="20">
        <v>380677.29</v>
      </c>
    </row>
    <row r="46" spans="1:5" ht="12.75">
      <c r="A46" s="22" t="s">
        <v>13</v>
      </c>
      <c r="B46" s="25"/>
      <c r="C46" s="27">
        <v>98</v>
      </c>
      <c r="D46" s="27">
        <v>597.61</v>
      </c>
      <c r="E46" s="20">
        <v>58565.74</v>
      </c>
    </row>
    <row r="47" spans="1:5" ht="12.75">
      <c r="A47" s="22" t="s">
        <v>62</v>
      </c>
      <c r="B47" s="25"/>
      <c r="C47" s="27">
        <v>98</v>
      </c>
      <c r="D47" s="27">
        <v>338.65</v>
      </c>
      <c r="E47" s="20">
        <v>33187.25</v>
      </c>
    </row>
    <row r="48" spans="1:5" ht="12.75">
      <c r="A48" s="23" t="s">
        <v>15</v>
      </c>
      <c r="B48" s="26"/>
      <c r="C48" s="28">
        <v>98</v>
      </c>
      <c r="D48" s="28">
        <v>308.77</v>
      </c>
      <c r="E48" s="21">
        <v>30258.97</v>
      </c>
    </row>
    <row r="49" ht="13.5" thickBot="1"/>
    <row r="50" spans="1:5" ht="15.75" thickBot="1">
      <c r="A50" s="11" t="s">
        <v>16</v>
      </c>
      <c r="B50" s="15"/>
      <c r="C50" s="10"/>
      <c r="D50" s="10"/>
      <c r="E50" s="40">
        <f>SUM(E52:E56)</f>
        <v>53545.84</v>
      </c>
    </row>
    <row r="51" spans="1:5" ht="12.75">
      <c r="A51" s="33" t="s">
        <v>33</v>
      </c>
      <c r="B51" s="34"/>
      <c r="C51" s="37" t="s">
        <v>39</v>
      </c>
      <c r="D51" s="35" t="s">
        <v>40</v>
      </c>
      <c r="E51" s="35" t="s">
        <v>36</v>
      </c>
    </row>
    <row r="52" spans="1:5" ht="12.75">
      <c r="A52" s="22" t="s">
        <v>17</v>
      </c>
      <c r="B52" s="25"/>
      <c r="C52" s="20">
        <v>2</v>
      </c>
      <c r="D52" s="27">
        <v>5976.1</v>
      </c>
      <c r="E52" s="27">
        <f>D52*C52</f>
        <v>11952.2</v>
      </c>
    </row>
    <row r="53" spans="1:5" ht="12.75">
      <c r="A53" s="22" t="s">
        <v>18</v>
      </c>
      <c r="B53" s="25"/>
      <c r="C53" s="20">
        <v>55</v>
      </c>
      <c r="D53" s="27">
        <v>0</v>
      </c>
      <c r="E53" s="27">
        <f>D53*C53</f>
        <v>0</v>
      </c>
    </row>
    <row r="54" spans="1:5" ht="12.75">
      <c r="A54" s="22" t="s">
        <v>19</v>
      </c>
      <c r="B54" s="25"/>
      <c r="C54" s="20">
        <v>61</v>
      </c>
      <c r="D54" s="27">
        <v>59.76</v>
      </c>
      <c r="E54" s="27">
        <v>3645.42</v>
      </c>
    </row>
    <row r="55" spans="1:5" ht="12.75">
      <c r="A55" s="23" t="s">
        <v>20</v>
      </c>
      <c r="B55" s="26"/>
      <c r="C55" s="21">
        <v>51</v>
      </c>
      <c r="D55" s="28">
        <v>99.6</v>
      </c>
      <c r="E55" s="28">
        <v>5079.69</v>
      </c>
    </row>
    <row r="56" spans="1:5" ht="12.75">
      <c r="A56" s="23" t="s">
        <v>63</v>
      </c>
      <c r="B56" s="26"/>
      <c r="C56" s="21">
        <v>1</v>
      </c>
      <c r="D56" s="28">
        <v>32868.53</v>
      </c>
      <c r="E56" s="28">
        <v>32868.53</v>
      </c>
    </row>
    <row r="57" spans="3:5" ht="13.5" thickBot="1">
      <c r="C57" s="3"/>
      <c r="D57" s="3"/>
      <c r="E57" s="3"/>
    </row>
    <row r="58" spans="1:5" ht="15.75" thickBot="1">
      <c r="A58" s="11" t="s">
        <v>41</v>
      </c>
      <c r="B58" s="15"/>
      <c r="C58" s="87" t="s">
        <v>55</v>
      </c>
      <c r="D58" s="87"/>
      <c r="E58" s="52">
        <v>20000</v>
      </c>
    </row>
    <row r="59" spans="1:5" ht="15.75" thickBot="1">
      <c r="A59" s="7"/>
      <c r="E59" s="4"/>
    </row>
    <row r="60" spans="1:5" ht="15.75" thickBot="1">
      <c r="A60" s="11" t="s">
        <v>22</v>
      </c>
      <c r="B60" s="10"/>
      <c r="C60" s="10"/>
      <c r="D60" s="10"/>
      <c r="E60" s="40">
        <f>SUM(E62:E63)</f>
        <v>8573.71</v>
      </c>
    </row>
    <row r="61" spans="1:5" ht="12.75">
      <c r="A61" s="33" t="s">
        <v>33</v>
      </c>
      <c r="B61" s="34"/>
      <c r="C61" s="35" t="s">
        <v>6</v>
      </c>
      <c r="D61" s="35" t="s">
        <v>40</v>
      </c>
      <c r="E61" s="35" t="s">
        <v>36</v>
      </c>
    </row>
    <row r="62" spans="1:5" ht="12.75">
      <c r="A62" s="22" t="s">
        <v>23</v>
      </c>
      <c r="B62" s="25"/>
      <c r="C62" s="27">
        <v>96</v>
      </c>
      <c r="D62" s="27">
        <v>72.71</v>
      </c>
      <c r="E62" s="27">
        <v>6980.08</v>
      </c>
    </row>
    <row r="63" spans="1:5" ht="12.75">
      <c r="A63" s="23" t="s">
        <v>24</v>
      </c>
      <c r="B63" s="26"/>
      <c r="C63" s="28">
        <v>2</v>
      </c>
      <c r="D63" s="28">
        <v>796.82</v>
      </c>
      <c r="E63" s="28">
        <v>1593.63</v>
      </c>
    </row>
    <row r="64" ht="14.25" customHeight="1" thickBot="1"/>
    <row r="65" spans="1:5" ht="45" customHeight="1" thickBot="1">
      <c r="A65" s="104" t="s">
        <v>68</v>
      </c>
      <c r="B65" s="105"/>
      <c r="C65" s="56" t="s">
        <v>78</v>
      </c>
      <c r="D65" s="56"/>
      <c r="E65" s="52">
        <v>75250</v>
      </c>
    </row>
    <row r="66" spans="1:5" ht="15" customHeight="1" thickBot="1">
      <c r="A66" s="71"/>
      <c r="B66" s="71"/>
      <c r="C66" s="6"/>
      <c r="D66" s="6"/>
      <c r="E66" s="54"/>
    </row>
    <row r="67" spans="1:5" ht="30.75" customHeight="1" thickBot="1">
      <c r="A67" s="104" t="s">
        <v>76</v>
      </c>
      <c r="B67" s="105"/>
      <c r="C67" s="10"/>
      <c r="D67" s="10"/>
      <c r="E67" s="40">
        <v>48400</v>
      </c>
    </row>
    <row r="68" spans="1:5" ht="17.25" customHeight="1" thickBot="1">
      <c r="A68" s="71"/>
      <c r="B68" s="71"/>
      <c r="C68" s="6"/>
      <c r="D68" s="6"/>
      <c r="E68" s="54"/>
    </row>
    <row r="69" spans="1:5" ht="27.75" customHeight="1" thickBot="1">
      <c r="A69" s="104" t="s">
        <v>64</v>
      </c>
      <c r="B69" s="105"/>
      <c r="C69" s="14"/>
      <c r="D69" s="10"/>
      <c r="E69" s="40">
        <f>SUM(E70:E71)</f>
        <v>91750</v>
      </c>
    </row>
    <row r="70" spans="1:5" ht="27.75" customHeight="1">
      <c r="A70" s="101" t="s">
        <v>64</v>
      </c>
      <c r="B70" s="101"/>
      <c r="C70" s="80">
        <v>3</v>
      </c>
      <c r="D70" s="81" t="s">
        <v>65</v>
      </c>
      <c r="E70" s="82">
        <v>54150</v>
      </c>
    </row>
    <row r="71" spans="1:5" ht="27.75" customHeight="1">
      <c r="A71" s="100" t="s">
        <v>66</v>
      </c>
      <c r="B71" s="100"/>
      <c r="C71" s="77">
        <v>2</v>
      </c>
      <c r="D71" s="81" t="s">
        <v>67</v>
      </c>
      <c r="E71" s="79">
        <v>37600</v>
      </c>
    </row>
    <row r="72" spans="1:5" ht="18.75" customHeight="1" thickBot="1">
      <c r="A72" s="73"/>
      <c r="B72" s="73"/>
      <c r="C72" s="74"/>
      <c r="D72" s="75"/>
      <c r="E72" s="76"/>
    </row>
    <row r="73" spans="1:5" ht="27.75" customHeight="1" thickBot="1">
      <c r="A73" s="102" t="s">
        <v>69</v>
      </c>
      <c r="B73" s="103"/>
      <c r="C73" s="88"/>
      <c r="D73" s="72"/>
      <c r="E73" s="90">
        <f>SUM(E74:E75)</f>
        <v>65741.2</v>
      </c>
    </row>
    <row r="74" spans="1:5" ht="16.5" customHeight="1">
      <c r="A74" s="101" t="s">
        <v>70</v>
      </c>
      <c r="B74" s="101"/>
      <c r="C74" s="80">
        <v>3</v>
      </c>
      <c r="D74" s="81">
        <v>17241.33</v>
      </c>
      <c r="E74" s="82">
        <v>51724</v>
      </c>
    </row>
    <row r="75" spans="1:5" ht="18" customHeight="1">
      <c r="A75" s="100" t="s">
        <v>71</v>
      </c>
      <c r="B75" s="100"/>
      <c r="C75" s="89">
        <v>0.271</v>
      </c>
      <c r="D75" s="78">
        <f>E75/3</f>
        <v>4672.400000000001</v>
      </c>
      <c r="E75" s="79">
        <v>14017.2</v>
      </c>
    </row>
    <row r="76" ht="13.5" thickBot="1"/>
    <row r="77" spans="1:5" ht="15.75" thickBot="1">
      <c r="A77" s="11" t="s">
        <v>25</v>
      </c>
      <c r="B77" s="10"/>
      <c r="C77" s="10"/>
      <c r="D77" s="10"/>
      <c r="E77" s="57">
        <f>SUM(E78:E79)</f>
        <v>43940</v>
      </c>
    </row>
    <row r="78" spans="1:5" ht="14.25">
      <c r="A78" s="65" t="s">
        <v>72</v>
      </c>
      <c r="B78" s="5"/>
      <c r="C78" s="63"/>
      <c r="D78" s="63"/>
      <c r="E78" s="61">
        <v>24400</v>
      </c>
    </row>
    <row r="79" spans="1:5" ht="14.25">
      <c r="A79" s="66" t="s">
        <v>57</v>
      </c>
      <c r="B79" s="99" t="s">
        <v>77</v>
      </c>
      <c r="C79" s="19"/>
      <c r="D79" s="64"/>
      <c r="E79" s="62">
        <v>19540</v>
      </c>
    </row>
    <row r="80" ht="13.5" thickBot="1"/>
    <row r="81" spans="1:5" ht="15.75" thickBot="1">
      <c r="A81" s="11" t="s">
        <v>29</v>
      </c>
      <c r="B81" s="10"/>
      <c r="C81" s="10"/>
      <c r="D81" s="10"/>
      <c r="E81" s="40">
        <f>SUM(E83:E85)</f>
        <v>3912.38</v>
      </c>
    </row>
    <row r="82" spans="1:5" ht="12.75">
      <c r="A82" s="38" t="s">
        <v>33</v>
      </c>
      <c r="B82" s="39"/>
      <c r="C82" s="39"/>
      <c r="D82" s="34"/>
      <c r="E82" s="35" t="s">
        <v>42</v>
      </c>
    </row>
    <row r="83" spans="1:5" ht="12.75">
      <c r="A83" s="94" t="s">
        <v>30</v>
      </c>
      <c r="B83" s="98"/>
      <c r="D83" s="25"/>
      <c r="E83" s="91">
        <v>1573</v>
      </c>
    </row>
    <row r="84" spans="1:5" ht="12.75">
      <c r="A84" s="22" t="s">
        <v>31</v>
      </c>
      <c r="D84" s="25"/>
      <c r="E84" s="91">
        <v>103</v>
      </c>
    </row>
    <row r="85" spans="1:5" ht="12.75">
      <c r="A85" s="19" t="s">
        <v>73</v>
      </c>
      <c r="B85" s="19"/>
      <c r="C85" s="19"/>
      <c r="D85" s="19"/>
      <c r="E85" s="92">
        <v>2236.38</v>
      </c>
    </row>
    <row r="86" spans="1:5" ht="13.5" thickBot="1">
      <c r="A86" s="42"/>
      <c r="B86" s="6"/>
      <c r="C86" s="6"/>
      <c r="D86" s="6"/>
      <c r="E86" s="6"/>
    </row>
    <row r="87" spans="1:5" ht="18.75" thickBot="1">
      <c r="A87" s="48" t="s">
        <v>46</v>
      </c>
      <c r="B87" s="10"/>
      <c r="C87" s="10"/>
      <c r="D87" s="10"/>
      <c r="E87" s="49">
        <f>E81+E77+E73+E69+E67+E65+E60+E58+E50+E43+E41+E31+E26+E22+E13</f>
        <v>994035.3509999999</v>
      </c>
    </row>
    <row r="89" spans="1:5" ht="15">
      <c r="A89" s="55" t="s">
        <v>54</v>
      </c>
      <c r="E89" s="54">
        <v>231862.24</v>
      </c>
    </row>
    <row r="91" spans="1:3" ht="19.5" customHeight="1">
      <c r="A91" s="8" t="s">
        <v>51</v>
      </c>
      <c r="B91" s="8"/>
      <c r="C91" s="50">
        <f>E8-E87-E89</f>
        <v>320606.829</v>
      </c>
    </row>
    <row r="92" spans="1:3" ht="24" customHeight="1">
      <c r="A92" s="8" t="s">
        <v>53</v>
      </c>
      <c r="B92" s="8"/>
      <c r="C92" s="93">
        <f>C91*0.2</f>
        <v>64121.36580000001</v>
      </c>
    </row>
    <row r="93" spans="1:3" ht="21" customHeight="1">
      <c r="A93" s="8" t="s">
        <v>52</v>
      </c>
      <c r="B93" s="8"/>
      <c r="C93" s="50">
        <f>C91-C92</f>
        <v>256485.46320000003</v>
      </c>
    </row>
  </sheetData>
  <sheetProtection/>
  <mergeCells count="11">
    <mergeCell ref="A1:F1"/>
    <mergeCell ref="A4:E4"/>
    <mergeCell ref="A11:E11"/>
    <mergeCell ref="A67:B67"/>
    <mergeCell ref="A75:B75"/>
    <mergeCell ref="A70:B70"/>
    <mergeCell ref="A71:B71"/>
    <mergeCell ref="A73:B73"/>
    <mergeCell ref="A65:B65"/>
    <mergeCell ref="A69:B69"/>
    <mergeCell ref="A74:B74"/>
  </mergeCells>
  <printOptions/>
  <pageMargins left="0.39" right="0.24" top="0.34" bottom="0.46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2012-06-15T08:09:50Z</cp:lastPrinted>
  <dcterms:created xsi:type="dcterms:W3CDTF">2011-11-30T11:57:00Z</dcterms:created>
  <dcterms:modified xsi:type="dcterms:W3CDTF">2014-12-02T13:55:58Z</dcterms:modified>
  <cp:category/>
  <cp:version/>
  <cp:contentType/>
  <cp:contentStatus/>
</cp:coreProperties>
</file>